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&amp;D-Department\Endoscope Connections\"/>
    </mc:Choice>
  </mc:AlternateContent>
  <xr:revisionPtr revIDLastSave="0" documentId="8_{D236ACF1-3095-4767-B28F-FC70103A4854}" xr6:coauthVersionLast="47" xr6:coauthVersionMax="47" xr10:uidLastSave="{00000000-0000-0000-0000-000000000000}"/>
  <workbookProtection workbookAlgorithmName="SHA-512" workbookHashValue="BJj0UA4rV/criEWS7bXW68gQz/8Teh8no3VFQkXx40t4JA/f3sGWLY+3PyyAmwQEWIhtPJvuE52cEMQGVspBbg==" workbookSaltValue="M5C/Xr8eTRO/RKAXnVp8Mw==" workbookSpinCount="100000" lockStructure="1"/>
  <bookViews>
    <workbookView xWindow="-120" yWindow="-120" windowWidth="29040" windowHeight="17640" firstSheet="1" activeTab="2" xr2:uid="{00000000-000D-0000-FFFF-FFFF00000000}"/>
  </bookViews>
  <sheets>
    <sheet name="Master DataBase" sheetId="1" state="hidden" r:id="rId1"/>
    <sheet name="How To" sheetId="12" r:id="rId2"/>
    <sheet name="Fleet Details" sheetId="6" r:id="rId3"/>
    <sheet name="Required Kits" sheetId="8" r:id="rId4"/>
    <sheet name="Fleet Approval Cert" sheetId="11" r:id="rId5"/>
  </sheets>
  <definedNames>
    <definedName name="_xlnm._FilterDatabase" localSheetId="0" hidden="1">'Master DataBase'!$A$1:$G$1504</definedName>
    <definedName name="_xlnm.Print_Area" localSheetId="4">'Fleet Approval Cert'!$A$1:$G$113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3" i="6"/>
  <c r="D4" i="6"/>
  <c r="E6" i="11" s="1"/>
  <c r="F6" i="11" s="1"/>
  <c r="D5" i="6"/>
  <c r="E7" i="11" s="1"/>
  <c r="F7" i="11" s="1"/>
  <c r="D6" i="6"/>
  <c r="E8" i="11" s="1"/>
  <c r="F8" i="11" s="1"/>
  <c r="D7" i="6"/>
  <c r="E9" i="11" s="1"/>
  <c r="F9" i="11" s="1"/>
  <c r="D8" i="6"/>
  <c r="D9" i="6"/>
  <c r="E11" i="11" s="1"/>
  <c r="F11" i="11" s="1"/>
  <c r="D10" i="6"/>
  <c r="E12" i="11" s="1"/>
  <c r="F12" i="11" s="1"/>
  <c r="D11" i="6"/>
  <c r="E13" i="11" s="1"/>
  <c r="F13" i="11" s="1"/>
  <c r="D12" i="6"/>
  <c r="E14" i="11" s="1"/>
  <c r="F14" i="11" s="1"/>
  <c r="D13" i="6"/>
  <c r="E15" i="11" s="1"/>
  <c r="F15" i="11" s="1"/>
  <c r="D14" i="6"/>
  <c r="E16" i="11" s="1"/>
  <c r="F16" i="11" s="1"/>
  <c r="D15" i="6"/>
  <c r="E17" i="11" s="1"/>
  <c r="F17" i="11" s="1"/>
  <c r="D16" i="6"/>
  <c r="E18" i="11" s="1"/>
  <c r="F18" i="11" s="1"/>
  <c r="D17" i="6"/>
  <c r="E19" i="11" s="1"/>
  <c r="F19" i="11" s="1"/>
  <c r="D18" i="6"/>
  <c r="E20" i="11" s="1"/>
  <c r="F20" i="11" s="1"/>
  <c r="D19" i="6"/>
  <c r="E21" i="11" s="1"/>
  <c r="F21" i="11" s="1"/>
  <c r="D20" i="6"/>
  <c r="E22" i="11" s="1"/>
  <c r="F22" i="11" s="1"/>
  <c r="D21" i="6"/>
  <c r="E23" i="11" s="1"/>
  <c r="F23" i="11" s="1"/>
  <c r="D22" i="6"/>
  <c r="E24" i="11" s="1"/>
  <c r="F24" i="11" s="1"/>
  <c r="D23" i="6"/>
  <c r="E25" i="11" s="1"/>
  <c r="F25" i="11" s="1"/>
  <c r="D24" i="6"/>
  <c r="E26" i="11" s="1"/>
  <c r="F26" i="11" s="1"/>
  <c r="D25" i="6"/>
  <c r="E27" i="11" s="1"/>
  <c r="F27" i="11" s="1"/>
  <c r="D26" i="6"/>
  <c r="E28" i="11" s="1"/>
  <c r="F28" i="11" s="1"/>
  <c r="D27" i="6"/>
  <c r="E29" i="11" s="1"/>
  <c r="F29" i="11" s="1"/>
  <c r="D28" i="6"/>
  <c r="E30" i="11" s="1"/>
  <c r="F30" i="11" s="1"/>
  <c r="D29" i="6"/>
  <c r="E31" i="11" s="1"/>
  <c r="F31" i="11" s="1"/>
  <c r="D30" i="6"/>
  <c r="E32" i="11" s="1"/>
  <c r="F32" i="11" s="1"/>
  <c r="D31" i="6"/>
  <c r="E33" i="11" s="1"/>
  <c r="F33" i="11" s="1"/>
  <c r="D32" i="6"/>
  <c r="E34" i="11" s="1"/>
  <c r="F34" i="11" s="1"/>
  <c r="D33" i="6"/>
  <c r="E35" i="11" s="1"/>
  <c r="F35" i="11" s="1"/>
  <c r="D34" i="6"/>
  <c r="E36" i="11" s="1"/>
  <c r="F36" i="11" s="1"/>
  <c r="D35" i="6"/>
  <c r="E37" i="11" s="1"/>
  <c r="F37" i="11" s="1"/>
  <c r="D36" i="6"/>
  <c r="E38" i="11" s="1"/>
  <c r="F38" i="11" s="1"/>
  <c r="D37" i="6"/>
  <c r="E39" i="11" s="1"/>
  <c r="F39" i="11" s="1"/>
  <c r="D38" i="6"/>
  <c r="E40" i="11" s="1"/>
  <c r="F40" i="11" s="1"/>
  <c r="D39" i="6"/>
  <c r="E41" i="11" s="1"/>
  <c r="F41" i="11" s="1"/>
  <c r="D40" i="6"/>
  <c r="E42" i="11" s="1"/>
  <c r="F42" i="11" s="1"/>
  <c r="D41" i="6"/>
  <c r="E43" i="11" s="1"/>
  <c r="F43" i="11" s="1"/>
  <c r="D42" i="6"/>
  <c r="E44" i="11" s="1"/>
  <c r="F44" i="11" s="1"/>
  <c r="D43" i="6"/>
  <c r="E45" i="11" s="1"/>
  <c r="F45" i="11" s="1"/>
  <c r="D44" i="6"/>
  <c r="E46" i="11" s="1"/>
  <c r="F46" i="11" s="1"/>
  <c r="D45" i="6"/>
  <c r="E47" i="11" s="1"/>
  <c r="F47" i="11" s="1"/>
  <c r="D46" i="6"/>
  <c r="E48" i="11" s="1"/>
  <c r="F48" i="11" s="1"/>
  <c r="D47" i="6"/>
  <c r="E49" i="11" s="1"/>
  <c r="F49" i="11" s="1"/>
  <c r="D48" i="6"/>
  <c r="E50" i="11" s="1"/>
  <c r="F50" i="11" s="1"/>
  <c r="D49" i="6"/>
  <c r="E51" i="11" s="1"/>
  <c r="F51" i="11" s="1"/>
  <c r="D50" i="6"/>
  <c r="E52" i="11" s="1"/>
  <c r="F52" i="11" s="1"/>
  <c r="D51" i="6"/>
  <c r="E53" i="11" s="1"/>
  <c r="F53" i="11" s="1"/>
  <c r="D52" i="6"/>
  <c r="E54" i="11" s="1"/>
  <c r="F54" i="11" s="1"/>
  <c r="D53" i="6"/>
  <c r="E55" i="11" s="1"/>
  <c r="F55" i="11" s="1"/>
  <c r="D54" i="6"/>
  <c r="E56" i="11" s="1"/>
  <c r="F56" i="11" s="1"/>
  <c r="D55" i="6"/>
  <c r="E57" i="11" s="1"/>
  <c r="F57" i="11" s="1"/>
  <c r="D56" i="6"/>
  <c r="E58" i="11" s="1"/>
  <c r="F58" i="11" s="1"/>
  <c r="D57" i="6"/>
  <c r="E59" i="11" s="1"/>
  <c r="F59" i="11" s="1"/>
  <c r="D58" i="6"/>
  <c r="E60" i="11" s="1"/>
  <c r="F60" i="11" s="1"/>
  <c r="D59" i="6"/>
  <c r="E61" i="11" s="1"/>
  <c r="F61" i="11" s="1"/>
  <c r="D60" i="6"/>
  <c r="E62" i="11" s="1"/>
  <c r="F62" i="11" s="1"/>
  <c r="D61" i="6"/>
  <c r="E63" i="11" s="1"/>
  <c r="F63" i="11" s="1"/>
  <c r="D62" i="6"/>
  <c r="E64" i="11" s="1"/>
  <c r="F64" i="11" s="1"/>
  <c r="D63" i="6"/>
  <c r="E65" i="11" s="1"/>
  <c r="F65" i="11" s="1"/>
  <c r="D64" i="6"/>
  <c r="E66" i="11" s="1"/>
  <c r="F66" i="11" s="1"/>
  <c r="D65" i="6"/>
  <c r="E67" i="11" s="1"/>
  <c r="F67" i="11" s="1"/>
  <c r="D66" i="6"/>
  <c r="E68" i="11" s="1"/>
  <c r="F68" i="11" s="1"/>
  <c r="D67" i="6"/>
  <c r="E69" i="11" s="1"/>
  <c r="F69" i="11" s="1"/>
  <c r="D68" i="6"/>
  <c r="E70" i="11" s="1"/>
  <c r="F70" i="11" s="1"/>
  <c r="D69" i="6"/>
  <c r="E71" i="11" s="1"/>
  <c r="F71" i="11" s="1"/>
  <c r="D70" i="6"/>
  <c r="E72" i="11" s="1"/>
  <c r="F72" i="11" s="1"/>
  <c r="D71" i="6"/>
  <c r="E73" i="11" s="1"/>
  <c r="F73" i="11" s="1"/>
  <c r="D72" i="6"/>
  <c r="E74" i="11" s="1"/>
  <c r="F74" i="11" s="1"/>
  <c r="D73" i="6"/>
  <c r="E75" i="11" s="1"/>
  <c r="F75" i="11" s="1"/>
  <c r="D74" i="6"/>
  <c r="E76" i="11" s="1"/>
  <c r="F76" i="11" s="1"/>
  <c r="D75" i="6"/>
  <c r="E77" i="11" s="1"/>
  <c r="F77" i="11" s="1"/>
  <c r="D76" i="6"/>
  <c r="E78" i="11" s="1"/>
  <c r="F78" i="11" s="1"/>
  <c r="D77" i="6"/>
  <c r="E79" i="11" s="1"/>
  <c r="F79" i="11" s="1"/>
  <c r="D78" i="6"/>
  <c r="E80" i="11" s="1"/>
  <c r="F80" i="11" s="1"/>
  <c r="D79" i="6"/>
  <c r="E81" i="11" s="1"/>
  <c r="F81" i="11" s="1"/>
  <c r="D80" i="6"/>
  <c r="E82" i="11" s="1"/>
  <c r="F82" i="11" s="1"/>
  <c r="D81" i="6"/>
  <c r="E83" i="11" s="1"/>
  <c r="F83" i="11" s="1"/>
  <c r="D82" i="6"/>
  <c r="E84" i="11" s="1"/>
  <c r="F84" i="11" s="1"/>
  <c r="D83" i="6"/>
  <c r="E85" i="11" s="1"/>
  <c r="F85" i="11" s="1"/>
  <c r="D84" i="6"/>
  <c r="E86" i="11" s="1"/>
  <c r="F86" i="11" s="1"/>
  <c r="D85" i="6"/>
  <c r="E87" i="11" s="1"/>
  <c r="F87" i="11" s="1"/>
  <c r="D86" i="6"/>
  <c r="E88" i="11" s="1"/>
  <c r="F88" i="11" s="1"/>
  <c r="D87" i="6"/>
  <c r="E89" i="11" s="1"/>
  <c r="F89" i="11" s="1"/>
  <c r="D88" i="6"/>
  <c r="E90" i="11" s="1"/>
  <c r="F90" i="11" s="1"/>
  <c r="D89" i="6"/>
  <c r="E91" i="11" s="1"/>
  <c r="F91" i="11" s="1"/>
  <c r="D90" i="6"/>
  <c r="E92" i="11" s="1"/>
  <c r="F92" i="11" s="1"/>
  <c r="D91" i="6"/>
  <c r="E93" i="11" s="1"/>
  <c r="F93" i="11" s="1"/>
  <c r="D92" i="6"/>
  <c r="E94" i="11" s="1"/>
  <c r="F94" i="11" s="1"/>
  <c r="D93" i="6"/>
  <c r="E95" i="11" s="1"/>
  <c r="F95" i="11" s="1"/>
  <c r="D94" i="6"/>
  <c r="E96" i="11" s="1"/>
  <c r="F96" i="11" s="1"/>
  <c r="D95" i="6"/>
  <c r="E97" i="11" s="1"/>
  <c r="F97" i="11" s="1"/>
  <c r="D96" i="6"/>
  <c r="E98" i="11" s="1"/>
  <c r="F98" i="11" s="1"/>
  <c r="D97" i="6"/>
  <c r="D98" i="6"/>
  <c r="D3" i="6"/>
  <c r="E5" i="11" s="1"/>
  <c r="F5" i="11" s="1"/>
  <c r="F3" i="6"/>
  <c r="F4" i="6"/>
  <c r="F5" i="6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F11" i="6"/>
  <c r="F12" i="6"/>
  <c r="F13" i="6"/>
  <c r="F43" i="6"/>
  <c r="F14" i="6"/>
  <c r="F15" i="6"/>
  <c r="F16" i="6"/>
  <c r="F30" i="6"/>
  <c r="F47" i="6"/>
  <c r="F59" i="6"/>
  <c r="F78" i="6"/>
  <c r="F97" i="6"/>
  <c r="F20" i="6"/>
  <c r="F17" i="6"/>
  <c r="F18" i="6"/>
  <c r="F6" i="6"/>
  <c r="F7" i="6"/>
  <c r="F8" i="6"/>
  <c r="F9" i="6"/>
  <c r="F10" i="6"/>
  <c r="F19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5" i="6"/>
  <c r="F46" i="6"/>
  <c r="F48" i="6"/>
  <c r="F49" i="6"/>
  <c r="F50" i="6"/>
  <c r="F51" i="6"/>
  <c r="F52" i="6"/>
  <c r="F53" i="6"/>
  <c r="F54" i="6"/>
  <c r="F55" i="6"/>
  <c r="F56" i="6"/>
  <c r="F57" i="6"/>
  <c r="F58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8" i="6"/>
  <c r="B5" i="11"/>
  <c r="C5" i="11"/>
  <c r="C54" i="8" l="1"/>
  <c r="D54" i="8" s="1"/>
  <c r="C61" i="8"/>
  <c r="D61" i="8" s="1"/>
  <c r="C62" i="8"/>
  <c r="D62" i="8" s="1"/>
  <c r="C63" i="8"/>
  <c r="D63" i="8" s="1"/>
  <c r="C64" i="8"/>
  <c r="D64" i="8" s="1"/>
  <c r="C59" i="8"/>
  <c r="D59" i="8" s="1"/>
  <c r="C56" i="8"/>
  <c r="D56" i="8" s="1"/>
  <c r="C57" i="8"/>
  <c r="D57" i="8" s="1"/>
  <c r="C58" i="8"/>
  <c r="D58" i="8" s="1"/>
  <c r="C60" i="8"/>
  <c r="D60" i="8" s="1"/>
  <c r="C55" i="8"/>
  <c r="D55" i="8" s="1"/>
  <c r="C5" i="8"/>
  <c r="D5" i="8" s="1"/>
  <c r="C43" i="8"/>
  <c r="D43" i="8" s="1"/>
  <c r="E10" i="11"/>
  <c r="F10" i="11" s="1"/>
  <c r="C45" i="8"/>
  <c r="D45" i="8" s="1"/>
  <c r="C37" i="8"/>
  <c r="D37" i="8" s="1"/>
  <c r="C29" i="8"/>
  <c r="D29" i="8" s="1"/>
  <c r="C21" i="8"/>
  <c r="D21" i="8" s="1"/>
  <c r="C52" i="8"/>
  <c r="D52" i="8" s="1"/>
  <c r="C44" i="8"/>
  <c r="D44" i="8" s="1"/>
  <c r="C36" i="8"/>
  <c r="D36" i="8" s="1"/>
  <c r="C28" i="8"/>
  <c r="D28" i="8" s="1"/>
  <c r="C20" i="8"/>
  <c r="D20" i="8" s="1"/>
  <c r="C12" i="8"/>
  <c r="D12" i="8" s="1"/>
  <c r="C51" i="8"/>
  <c r="D51" i="8" s="1"/>
  <c r="C19" i="8"/>
  <c r="D19" i="8" s="1"/>
  <c r="C11" i="8"/>
  <c r="D11" i="8" s="1"/>
  <c r="C50" i="8"/>
  <c r="D50" i="8" s="1"/>
  <c r="C34" i="8"/>
  <c r="D34" i="8" s="1"/>
  <c r="C18" i="8"/>
  <c r="D18" i="8" s="1"/>
  <c r="C49" i="8"/>
  <c r="D49" i="8" s="1"/>
  <c r="C41" i="8"/>
  <c r="D41" i="8" s="1"/>
  <c r="C33" i="8"/>
  <c r="D33" i="8" s="1"/>
  <c r="C25" i="8"/>
  <c r="D25" i="8" s="1"/>
  <c r="C17" i="8"/>
  <c r="D17" i="8" s="1"/>
  <c r="C9" i="8"/>
  <c r="D9" i="8" s="1"/>
  <c r="C2" i="8"/>
  <c r="D2" i="8" s="1"/>
  <c r="C42" i="8"/>
  <c r="D42" i="8" s="1"/>
  <c r="C26" i="8"/>
  <c r="D26" i="8" s="1"/>
  <c r="C10" i="8"/>
  <c r="D10" i="8" s="1"/>
  <c r="C4" i="8"/>
  <c r="D4" i="8" s="1"/>
  <c r="C48" i="8"/>
  <c r="D48" i="8" s="1"/>
  <c r="C40" i="8"/>
  <c r="D40" i="8" s="1"/>
  <c r="C32" i="8"/>
  <c r="D32" i="8" s="1"/>
  <c r="C24" i="8"/>
  <c r="D24" i="8" s="1"/>
  <c r="C16" i="8"/>
  <c r="D16" i="8" s="1"/>
  <c r="C8" i="8"/>
  <c r="D8" i="8" s="1"/>
  <c r="C3" i="8"/>
  <c r="D3" i="8" s="1"/>
  <c r="C47" i="8"/>
  <c r="D47" i="8" s="1"/>
  <c r="C39" i="8"/>
  <c r="D39" i="8" s="1"/>
  <c r="C31" i="8"/>
  <c r="D31" i="8" s="1"/>
  <c r="C23" i="8"/>
  <c r="D23" i="8" s="1"/>
  <c r="C15" i="8"/>
  <c r="D15" i="8" s="1"/>
  <c r="C7" i="8"/>
  <c r="D7" i="8" s="1"/>
  <c r="C27" i="8"/>
  <c r="D27" i="8" s="1"/>
  <c r="C46" i="8"/>
  <c r="D46" i="8" s="1"/>
  <c r="C38" i="8"/>
  <c r="D38" i="8" s="1"/>
  <c r="C30" i="8"/>
  <c r="D30" i="8" s="1"/>
  <c r="C22" i="8"/>
  <c r="D22" i="8" s="1"/>
  <c r="C14" i="8"/>
  <c r="D14" i="8" s="1"/>
  <c r="C6" i="8"/>
  <c r="D6" i="8" s="1"/>
  <c r="C35" i="8"/>
  <c r="D35" i="8" s="1"/>
  <c r="C53" i="8"/>
  <c r="D53" i="8" s="1"/>
  <c r="C13" i="8"/>
  <c r="D13" i="8" s="1"/>
  <c r="C83" i="8" l="1"/>
</calcChain>
</file>

<file path=xl/sharedStrings.xml><?xml version="1.0" encoding="utf-8"?>
<sst xmlns="http://schemas.openxmlformats.org/spreadsheetml/2006/main" count="7595" uniqueCount="1525">
  <si>
    <t>Brand</t>
  </si>
  <si>
    <t>Model</t>
  </si>
  <si>
    <t>Type</t>
  </si>
  <si>
    <t>Colon</t>
  </si>
  <si>
    <t>EC-760R-V/L</t>
  </si>
  <si>
    <t>EC-760ZP-V/L</t>
  </si>
  <si>
    <t>EC-740T/L</t>
  </si>
  <si>
    <t>EG-760Z</t>
  </si>
  <si>
    <t>Gas</t>
  </si>
  <si>
    <t>EG-760CT</t>
  </si>
  <si>
    <t>EC-720R/L</t>
  </si>
  <si>
    <t>EC-720R/I</t>
  </si>
  <si>
    <t>EC-720R/M</t>
  </si>
  <si>
    <t>EC-730RV/L</t>
  </si>
  <si>
    <t>EC-760R-V/M</t>
  </si>
  <si>
    <t>EC-760R-V/I</t>
  </si>
  <si>
    <t>EC-760P-V/L</t>
  </si>
  <si>
    <t>EC-760P-V/M</t>
  </si>
  <si>
    <t>EC-740T/M</t>
  </si>
  <si>
    <t>Fuji</t>
  </si>
  <si>
    <t>Other</t>
  </si>
  <si>
    <t>Olympus</t>
  </si>
  <si>
    <t>CF-1T140I</t>
  </si>
  <si>
    <t>CF-H170L</t>
  </si>
  <si>
    <t>CF-H190I</t>
  </si>
  <si>
    <t>CF-Q145I</t>
  </si>
  <si>
    <t>CF-Q160L</t>
  </si>
  <si>
    <t>GIF-1T140</t>
  </si>
  <si>
    <t>GIF-H180J</t>
  </si>
  <si>
    <t>GIF-XK240</t>
  </si>
  <si>
    <t>JF-260V</t>
  </si>
  <si>
    <t>PCF-H190L</t>
  </si>
  <si>
    <t>PCF-Q260J</t>
  </si>
  <si>
    <t>TJF-145</t>
  </si>
  <si>
    <t>TJF-260V</t>
  </si>
  <si>
    <t>CF-1T140L</t>
  </si>
  <si>
    <t>CF-H180AI</t>
  </si>
  <si>
    <t>CF-H190L</t>
  </si>
  <si>
    <t>CF-Q145L</t>
  </si>
  <si>
    <t>CF-Q160S</t>
  </si>
  <si>
    <t>GIF-1T140L</t>
  </si>
  <si>
    <t>GIF-H190</t>
  </si>
  <si>
    <t>GIF-XTQ160</t>
  </si>
  <si>
    <t>PCF-H180AI</t>
  </si>
  <si>
    <t>PCF-H290I</t>
  </si>
  <si>
    <t>PCF-Q260JI</t>
  </si>
  <si>
    <t>TJF-160F</t>
  </si>
  <si>
    <t>CF-FH260AZI</t>
  </si>
  <si>
    <t>CF-H180AL</t>
  </si>
  <si>
    <t>CF-HQ190I</t>
  </si>
  <si>
    <t>CF-Q160</t>
  </si>
  <si>
    <t>CF-Q165I</t>
  </si>
  <si>
    <t>GIF-1T160</t>
  </si>
  <si>
    <t>GIF-H190L</t>
  </si>
  <si>
    <t>JF-140</t>
  </si>
  <si>
    <t>PCF-H180AL</t>
  </si>
  <si>
    <t>PCF-H290L</t>
  </si>
  <si>
    <t>PCF-Q260JL</t>
  </si>
  <si>
    <t>TJF-160R</t>
  </si>
  <si>
    <t>CF-FH260AZL</t>
  </si>
  <si>
    <t>CF-H180DI</t>
  </si>
  <si>
    <t>CF-HQ190L</t>
  </si>
  <si>
    <t>CF-Q160AI</t>
  </si>
  <si>
    <t>CF-Q165L</t>
  </si>
  <si>
    <t>GIF-1T240</t>
  </si>
  <si>
    <t>GIF-HQ190</t>
  </si>
  <si>
    <t>JF-140F</t>
  </si>
  <si>
    <t>PCF-H190DI</t>
  </si>
  <si>
    <t>PCF-Q180AI</t>
  </si>
  <si>
    <t>TJF-140</t>
  </si>
  <si>
    <t>TJF-160VF</t>
  </si>
  <si>
    <t>SIF-Y0019</t>
  </si>
  <si>
    <t>CF-H185I</t>
  </si>
  <si>
    <t>CF-HQ290I</t>
  </si>
  <si>
    <t>CF-Q160AL</t>
  </si>
  <si>
    <t>CF-Q180AI</t>
  </si>
  <si>
    <t>GIF-1TH190</t>
  </si>
  <si>
    <t>GIF-HQ290</t>
  </si>
  <si>
    <t>JF-140R</t>
  </si>
  <si>
    <t>PCF-H190DL</t>
  </si>
  <si>
    <t>PCF-Q180AL</t>
  </si>
  <si>
    <t>TJF-140F</t>
  </si>
  <si>
    <t>TJF-160VR</t>
  </si>
  <si>
    <t>CF-H170I</t>
  </si>
  <si>
    <t>CF-H185L</t>
  </si>
  <si>
    <t>CF-HQ290L</t>
  </si>
  <si>
    <t>CF-Q160I</t>
  </si>
  <si>
    <t>CF-Q180AL</t>
  </si>
  <si>
    <t>GIF-1TQ160</t>
  </si>
  <si>
    <t>GIF-Q260J</t>
  </si>
  <si>
    <t>JF-240</t>
  </si>
  <si>
    <t>PCF-H190I</t>
  </si>
  <si>
    <t>PCF-Q260AZI</t>
  </si>
  <si>
    <t>TJF-140R</t>
  </si>
  <si>
    <t>TJF-240</t>
  </si>
  <si>
    <t>Duo</t>
  </si>
  <si>
    <t>EC-530HL2</t>
  </si>
  <si>
    <t>EC-530LS2</t>
  </si>
  <si>
    <t>EC-580RD/L</t>
  </si>
  <si>
    <t>EC-600HL</t>
  </si>
  <si>
    <t>EC-600WI</t>
  </si>
  <si>
    <t>EC-600WL-V2</t>
  </si>
  <si>
    <t>EC-600ZW/L</t>
  </si>
  <si>
    <t>EG-580RD</t>
  </si>
  <si>
    <t>EG-600WR-V2</t>
  </si>
  <si>
    <t>EN-580T</t>
  </si>
  <si>
    <t>EC-530HLV2</t>
  </si>
  <si>
    <t>EC-530LSV2</t>
  </si>
  <si>
    <t>EC-580RD/M</t>
  </si>
  <si>
    <t>EC-600LS</t>
  </si>
  <si>
    <t>EC-600WL</t>
  </si>
  <si>
    <t>EC-600WM</t>
  </si>
  <si>
    <t>EC-600ZW/M</t>
  </si>
  <si>
    <t>EG-600WR</t>
  </si>
  <si>
    <t>EG-600ZW</t>
  </si>
  <si>
    <t>EC-760S-V/L</t>
  </si>
  <si>
    <t>EC-760Z-V/L</t>
  </si>
  <si>
    <t>EC-760Z-V/M</t>
  </si>
  <si>
    <t>EC-760ZP-V/M</t>
  </si>
  <si>
    <t>EG-760R</t>
  </si>
  <si>
    <t>CF-140</t>
  </si>
  <si>
    <t>CF-240I</t>
  </si>
  <si>
    <t>CF-H260AZI</t>
  </si>
  <si>
    <t>CF-Q160DL</t>
  </si>
  <si>
    <t>CF-Q240ZI</t>
  </si>
  <si>
    <t>GIF-160</t>
  </si>
  <si>
    <t>GIF-H260Z</t>
  </si>
  <si>
    <t>GIF-Q140</t>
  </si>
  <si>
    <t>GIF-Q180</t>
  </si>
  <si>
    <t>GIF-XP150N</t>
  </si>
  <si>
    <t>GIF-XP260N</t>
  </si>
  <si>
    <t>GIF-XQ40</t>
  </si>
  <si>
    <t>PCF-240AL</t>
  </si>
  <si>
    <t>PCF-PH190L</t>
  </si>
  <si>
    <t>SIF-Q180</t>
  </si>
  <si>
    <t>CF-140I</t>
  </si>
  <si>
    <t>CF-240L</t>
  </si>
  <si>
    <t>CF-H260AZL</t>
  </si>
  <si>
    <t>CF-Q160Z</t>
  </si>
  <si>
    <t>CF-Q240ZL</t>
  </si>
  <si>
    <t>GIF-240</t>
  </si>
  <si>
    <t>GIF-H290</t>
  </si>
  <si>
    <t>GIF-Q145</t>
  </si>
  <si>
    <t>GIF-Q240</t>
  </si>
  <si>
    <t>GIF-XP160</t>
  </si>
  <si>
    <t>GIF-XP260NS</t>
  </si>
  <si>
    <t>PCF-140</t>
  </si>
  <si>
    <t>PCF-240I</t>
  </si>
  <si>
    <t>PCF-PQ260I</t>
  </si>
  <si>
    <t>SIF-Q240</t>
  </si>
  <si>
    <t>CF-140L</t>
  </si>
  <si>
    <t>CF-40I</t>
  </si>
  <si>
    <t>CF-LV1I</t>
  </si>
  <si>
    <t>CF-Q160ZI</t>
  </si>
  <si>
    <t>CF-Q260AI</t>
  </si>
  <si>
    <t>GIF-FQ260Z</t>
  </si>
  <si>
    <t>GIF-LV1</t>
  </si>
  <si>
    <t>GIF-Q150</t>
  </si>
  <si>
    <t>GIF-Q240X</t>
  </si>
  <si>
    <t>GIF-XP170N</t>
  </si>
  <si>
    <t>GIF-XP290N</t>
  </si>
  <si>
    <t>PCF-140I</t>
  </si>
  <si>
    <t>PCF-240L</t>
  </si>
  <si>
    <t>PCF-PQ260L</t>
  </si>
  <si>
    <t>SIF-Q245</t>
  </si>
  <si>
    <t>CF-140S</t>
  </si>
  <si>
    <t>CF-40L</t>
  </si>
  <si>
    <t>CF-LV1L</t>
  </si>
  <si>
    <t>CF-Q160ZL</t>
  </si>
  <si>
    <t>CF-Q260AL</t>
  </si>
  <si>
    <t>GIF-H170</t>
  </si>
  <si>
    <t>GIF-N180</t>
  </si>
  <si>
    <t>GIF-Q160</t>
  </si>
  <si>
    <t>GIF-Q240Z</t>
  </si>
  <si>
    <t>GIF-XP180N</t>
  </si>
  <si>
    <t>GIF-XQ140</t>
  </si>
  <si>
    <t>PCF-140L</t>
  </si>
  <si>
    <t>PCF-240S</t>
  </si>
  <si>
    <t xml:space="preserve"> PCF-Q260AI</t>
  </si>
  <si>
    <t>SIF-Q260</t>
  </si>
  <si>
    <t>CF-240AI</t>
  </si>
  <si>
    <t>CF-H260AI</t>
  </si>
  <si>
    <t>CF-Q140I</t>
  </si>
  <si>
    <t>CF-Q240AI</t>
  </si>
  <si>
    <t>CF-Q260DI</t>
  </si>
  <si>
    <t>GIF-H180</t>
  </si>
  <si>
    <t>GIF-P140</t>
  </si>
  <si>
    <t>GIF-Q160Y9</t>
  </si>
  <si>
    <t>GIF-Q260</t>
  </si>
  <si>
    <t>GIF-XP190N</t>
  </si>
  <si>
    <t>GIF-XQ160</t>
  </si>
  <si>
    <t>PCF-160AI</t>
  </si>
  <si>
    <t>PCF-P240AI</t>
  </si>
  <si>
    <t>PCF-Q260AL</t>
  </si>
  <si>
    <t>TJF-Q180V</t>
  </si>
  <si>
    <t>CF-240AL</t>
  </si>
  <si>
    <t>CF-H260AL</t>
  </si>
  <si>
    <t>CF-Q140L</t>
  </si>
  <si>
    <t>CF-Q240AL</t>
  </si>
  <si>
    <t>CF-Q260DL</t>
  </si>
  <si>
    <t>GIF-H185</t>
  </si>
  <si>
    <t>GIF-PQ260I</t>
  </si>
  <si>
    <t>GIF-Q160Z</t>
  </si>
  <si>
    <t>GIF-Q40</t>
  </si>
  <si>
    <t>GIF-XP240</t>
  </si>
  <si>
    <t>GIF-XQ240</t>
  </si>
  <si>
    <t>PCF-160AL</t>
  </si>
  <si>
    <t>PCF-P240AL</t>
  </si>
  <si>
    <t>PCF-S</t>
  </si>
  <si>
    <t>CF-240DL</t>
  </si>
  <si>
    <t>CF-H260AXL</t>
  </si>
  <si>
    <t>CF-Q150L</t>
  </si>
  <si>
    <t>CF-Q240I</t>
  </si>
  <si>
    <t>GIF-140</t>
  </si>
  <si>
    <t>GIF-H260</t>
  </si>
  <si>
    <t>GIF-PQ260L</t>
  </si>
  <si>
    <t>GIF-Q165</t>
  </si>
  <si>
    <t>GIF-SP240</t>
  </si>
  <si>
    <t>GIF-XP260</t>
  </si>
  <si>
    <t>GIF-XQ260</t>
  </si>
  <si>
    <t>PCF-240AI</t>
  </si>
  <si>
    <t>PCF-PH190I</t>
  </si>
  <si>
    <t>SIF-Q140</t>
  </si>
  <si>
    <t>CF-H180DL</t>
  </si>
  <si>
    <t>CF-H260DI</t>
  </si>
  <si>
    <t>GIF-2T160</t>
  </si>
  <si>
    <t>GIF-2T240</t>
  </si>
  <si>
    <t>GIF-2T160CF</t>
  </si>
  <si>
    <t>GIF-2T160I</t>
  </si>
  <si>
    <t>GIF-2T160L</t>
  </si>
  <si>
    <t>GIF-2TH180</t>
  </si>
  <si>
    <t>GIF-2TQ260M</t>
  </si>
  <si>
    <t>GF-UC140P</t>
  </si>
  <si>
    <t>GF-UC140T-AL5</t>
  </si>
  <si>
    <t>GF-UC160P-AT8</t>
  </si>
  <si>
    <t>GF-UC2000P-OL5</t>
  </si>
  <si>
    <t>GF-UCP160-AL5</t>
  </si>
  <si>
    <t>GF-UCT160-AL5</t>
  </si>
  <si>
    <t>GF-UCT180</t>
  </si>
  <si>
    <t>GF-UCT260</t>
  </si>
  <si>
    <t>GF-UC140P-AL5</t>
  </si>
  <si>
    <t>GF-UC160-AT8</t>
  </si>
  <si>
    <t>EGF-UC160P-OL5</t>
  </si>
  <si>
    <t>GF-UC240-AL5</t>
  </si>
  <si>
    <t>GF-UCT140-AL5</t>
  </si>
  <si>
    <t>GF-UCT160-AT8</t>
  </si>
  <si>
    <t>GF-UCT2000-OL5</t>
  </si>
  <si>
    <t>GF-UE165-AL5</t>
  </si>
  <si>
    <t>GF-UC140P-DO5</t>
  </si>
  <si>
    <t>GF-UC160P-AL5</t>
  </si>
  <si>
    <t>GF-UC2000-OL5</t>
  </si>
  <si>
    <t>GF-UC240P-AL5</t>
  </si>
  <si>
    <t>GF-UCT140-DO5</t>
  </si>
  <si>
    <t>GF-UCT160-OL5</t>
  </si>
  <si>
    <t>GF-UCT240-AL5</t>
  </si>
  <si>
    <t>Ultrasound Gas</t>
  </si>
  <si>
    <t>Entero</t>
  </si>
  <si>
    <t>EC-2990Fi</t>
  </si>
  <si>
    <t>EC-3430L</t>
  </si>
  <si>
    <t>EC-3490FK</t>
  </si>
  <si>
    <t>EC34-i10M</t>
  </si>
  <si>
    <t>EC-3830M</t>
  </si>
  <si>
    <t>EC-3831L</t>
  </si>
  <si>
    <t>EC-3840F</t>
  </si>
  <si>
    <t>EC-3840MK</t>
  </si>
  <si>
    <t>EC38-i10F2</t>
  </si>
  <si>
    <t>EG29-i10</t>
  </si>
  <si>
    <t>ES-3830K</t>
  </si>
  <si>
    <t>VSB-3440K</t>
  </si>
  <si>
    <t>EC-2990Li</t>
  </si>
  <si>
    <t>EC-3430LK</t>
  </si>
  <si>
    <t>EC-3490LI</t>
  </si>
  <si>
    <t>EC-3830F</t>
  </si>
  <si>
    <t>EC-3830M2</t>
  </si>
  <si>
    <t>EC-3831LK</t>
  </si>
  <si>
    <t>EC-3840F2</t>
  </si>
  <si>
    <t>EC-3840MK2</t>
  </si>
  <si>
    <t>EC-3890LZi</t>
  </si>
  <si>
    <t>EC38-i10L</t>
  </si>
  <si>
    <t>EG-3430</t>
  </si>
  <si>
    <t>ES-3831</t>
  </si>
  <si>
    <t>EC-2990Mi</t>
  </si>
  <si>
    <t>EC-3430MK</t>
  </si>
  <si>
    <t>EC-3490LK</t>
  </si>
  <si>
    <t>EC-3830F2</t>
  </si>
  <si>
    <t>EC-3830MK</t>
  </si>
  <si>
    <t>EC-3831M</t>
  </si>
  <si>
    <t>EC-3840FK</t>
  </si>
  <si>
    <t>EC-3890Fi</t>
  </si>
  <si>
    <t>EC-3890Mi</t>
  </si>
  <si>
    <t>EC38-i10M</t>
  </si>
  <si>
    <t>EG-3430K</t>
  </si>
  <si>
    <t>EC-3440F</t>
  </si>
  <si>
    <t>EC-3490TFi</t>
  </si>
  <si>
    <t>EC-3830FK</t>
  </si>
  <si>
    <t>EC-3830MK2</t>
  </si>
  <si>
    <t>EC-3831M2</t>
  </si>
  <si>
    <t>EC-3840FK2</t>
  </si>
  <si>
    <t>EC-3890Fi2</t>
  </si>
  <si>
    <t>EC-3890Mi2</t>
  </si>
  <si>
    <t>EC38-i10M2</t>
  </si>
  <si>
    <t>EG-3431</t>
  </si>
  <si>
    <t>ES-3840</t>
  </si>
  <si>
    <t>EC-2990Tli</t>
  </si>
  <si>
    <t>EC-3440FK</t>
  </si>
  <si>
    <t>EC-3490TLi</t>
  </si>
  <si>
    <t>EC-3830FK2</t>
  </si>
  <si>
    <t>EC-3830S2</t>
  </si>
  <si>
    <t>EC-3831S2</t>
  </si>
  <si>
    <t>EC-3840L</t>
  </si>
  <si>
    <t>EC-3890FK</t>
  </si>
  <si>
    <t>EC-3890MK</t>
  </si>
  <si>
    <t>EG-2931</t>
  </si>
  <si>
    <t>EG-3440</t>
  </si>
  <si>
    <t>FG-34W</t>
  </si>
  <si>
    <t>EC-3430F</t>
  </si>
  <si>
    <t>EC-3440LK</t>
  </si>
  <si>
    <t>EC-3490TMi</t>
  </si>
  <si>
    <t>EC-3830L</t>
  </si>
  <si>
    <t>EC-3831F</t>
  </si>
  <si>
    <t>EC-3832L</t>
  </si>
  <si>
    <t>EC-3840LK</t>
  </si>
  <si>
    <t>EC-3890FK2</t>
  </si>
  <si>
    <t>EC-3890MK2</t>
  </si>
  <si>
    <t>EG-2990i</t>
  </si>
  <si>
    <t>EG-3440K</t>
  </si>
  <si>
    <t>VSB-3430</t>
  </si>
  <si>
    <t>EC-3430FK</t>
  </si>
  <si>
    <t>EC-3440MK</t>
  </si>
  <si>
    <t>EC34-i10F</t>
  </si>
  <si>
    <t>EC-3830L2</t>
  </si>
  <si>
    <t>EC-3831F2</t>
  </si>
  <si>
    <t>EC-3832LK</t>
  </si>
  <si>
    <t>EC-3840M</t>
  </si>
  <si>
    <t>EC-3890FZi</t>
  </si>
  <si>
    <t>EC-3890MZi</t>
  </si>
  <si>
    <t>EG-2990K</t>
  </si>
  <si>
    <t>EG-3490K</t>
  </si>
  <si>
    <t>VSB-3430K</t>
  </si>
  <si>
    <t>EC-3430K</t>
  </si>
  <si>
    <t>EC-3490FI</t>
  </si>
  <si>
    <t>EC34-i10L</t>
  </si>
  <si>
    <t>EC-3830LK</t>
  </si>
  <si>
    <t>EC-3831FK</t>
  </si>
  <si>
    <t>EC-3840</t>
  </si>
  <si>
    <t>EC-3840M2</t>
  </si>
  <si>
    <t>EC-3890Li</t>
  </si>
  <si>
    <t>EC38-i10F</t>
  </si>
  <si>
    <t>EG-2990Zi</t>
  </si>
  <si>
    <t>ES-3830</t>
  </si>
  <si>
    <t>VSB-3440</t>
  </si>
  <si>
    <t>Pentax</t>
  </si>
  <si>
    <t>EC-3400F</t>
  </si>
  <si>
    <t>ES-3801</t>
  </si>
  <si>
    <t>FC-34LX</t>
  </si>
  <si>
    <t>FC-38FX2</t>
  </si>
  <si>
    <t>FC-38MX</t>
  </si>
  <si>
    <t>FC-38SX2</t>
  </si>
  <si>
    <t>FS-38X</t>
  </si>
  <si>
    <t>EC-3400L</t>
  </si>
  <si>
    <t>EC-3801L</t>
  </si>
  <si>
    <t>EG-3400</t>
  </si>
  <si>
    <t>FC-34FX</t>
  </si>
  <si>
    <t>FC-38FX</t>
  </si>
  <si>
    <t>FC-38LX</t>
  </si>
  <si>
    <t>FC-38MX2</t>
  </si>
  <si>
    <t>FC-34X</t>
  </si>
  <si>
    <t>EC-3430FZ</t>
  </si>
  <si>
    <t>EC-3830FZ</t>
  </si>
  <si>
    <t>ED-3240</t>
  </si>
  <si>
    <t>ED-3440</t>
  </si>
  <si>
    <t>ED-3630T</t>
  </si>
  <si>
    <t>EG-1890K</t>
  </si>
  <si>
    <t>EG-2790i</t>
  </si>
  <si>
    <t>EG-2930Q</t>
  </si>
  <si>
    <t>FC-38FV2</t>
  </si>
  <si>
    <t>FC-38MW</t>
  </si>
  <si>
    <t>FG-16V</t>
  </si>
  <si>
    <t>FS-34W</t>
  </si>
  <si>
    <t>EC-380FK2p</t>
  </si>
  <si>
    <t>EC-3830LZ</t>
  </si>
  <si>
    <t>ED-3240K</t>
  </si>
  <si>
    <t>ED-3440T</t>
  </si>
  <si>
    <t>EE-1540</t>
  </si>
  <si>
    <t>EG-2490K</t>
  </si>
  <si>
    <t>EG-2790K</t>
  </si>
  <si>
    <t>EG-2931K</t>
  </si>
  <si>
    <t>FC-38FW2</t>
  </si>
  <si>
    <t>FC-38MW2</t>
  </si>
  <si>
    <t>FG-24V</t>
  </si>
  <si>
    <t>VSB-2990i</t>
  </si>
  <si>
    <t>EC-380FKp</t>
  </si>
  <si>
    <t>EC-3830MZ</t>
  </si>
  <si>
    <t>ED-3430</t>
  </si>
  <si>
    <t>ED-3440TK</t>
  </si>
  <si>
    <t>EG-1540</t>
  </si>
  <si>
    <t>EG-2530</t>
  </si>
  <si>
    <t>EG27-i10</t>
  </si>
  <si>
    <t>EG-2940</t>
  </si>
  <si>
    <t>FC-38LV</t>
  </si>
  <si>
    <t>FC-38SV2</t>
  </si>
  <si>
    <t>FG-24W</t>
  </si>
  <si>
    <t>EC-380LKp</t>
  </si>
  <si>
    <t>ED-2330</t>
  </si>
  <si>
    <t>ED-3430K</t>
  </si>
  <si>
    <t>ED-3490TK</t>
  </si>
  <si>
    <t>EG-1690K</t>
  </si>
  <si>
    <t>EG-2540</t>
  </si>
  <si>
    <t>EG-290KP</t>
  </si>
  <si>
    <t>EG-2940K</t>
  </si>
  <si>
    <t>FC-38LW</t>
  </si>
  <si>
    <t>FD-34V</t>
  </si>
  <si>
    <t>FG-29V</t>
  </si>
  <si>
    <t>EC-380MK2p</t>
  </si>
  <si>
    <t>ED-3230</t>
  </si>
  <si>
    <t>ED-3430T</t>
  </si>
  <si>
    <t>ED-34-i10D</t>
  </si>
  <si>
    <t>EG16-K10</t>
  </si>
  <si>
    <t>EG-2730K</t>
  </si>
  <si>
    <t>EG-2930</t>
  </si>
  <si>
    <t>EG-3430Z</t>
  </si>
  <si>
    <t>FC-38MV</t>
  </si>
  <si>
    <t>FD-34W</t>
  </si>
  <si>
    <t>FG-29W</t>
  </si>
  <si>
    <t>EC-380MKp</t>
  </si>
  <si>
    <t>ED-3230K</t>
  </si>
  <si>
    <t>ED-3430TK</t>
  </si>
  <si>
    <t>ED34-i10T</t>
  </si>
  <si>
    <t>EG-1840</t>
  </si>
  <si>
    <t>EG-2731</t>
  </si>
  <si>
    <t>EG-2930K</t>
  </si>
  <si>
    <t>FC-38FV</t>
  </si>
  <si>
    <t>FC-38MV2</t>
  </si>
  <si>
    <t>FS-34V</t>
  </si>
  <si>
    <t>FG-15W</t>
  </si>
  <si>
    <t>EC-3470F</t>
  </si>
  <si>
    <t>EC-3470M</t>
  </si>
  <si>
    <t>EC-380Kp</t>
  </si>
  <si>
    <t>EC-3870FZK</t>
  </si>
  <si>
    <t>EC-3870M2</t>
  </si>
  <si>
    <t>EC-3870SK</t>
  </si>
  <si>
    <t>EC-3880FK</t>
  </si>
  <si>
    <t>EC-3880SK2</t>
  </si>
  <si>
    <t>EC-3881MK2</t>
  </si>
  <si>
    <t>EC-3881MK</t>
  </si>
  <si>
    <t>EG-2970SK</t>
  </si>
  <si>
    <t>ES-3870</t>
  </si>
  <si>
    <t>EC-3870CIFK</t>
  </si>
  <si>
    <t>EC-3470FK</t>
  </si>
  <si>
    <t>EC-3470MK</t>
  </si>
  <si>
    <t>EC-3870F</t>
  </si>
  <si>
    <t>EC-3870L</t>
  </si>
  <si>
    <t>EC-3870MK</t>
  </si>
  <si>
    <t>EC-3870SK2</t>
  </si>
  <si>
    <t>EC-3880FK2</t>
  </si>
  <si>
    <t>EC-3881FK</t>
  </si>
  <si>
    <t>EC-3881SK2</t>
  </si>
  <si>
    <t>EG-2980K</t>
  </si>
  <si>
    <t>ES-3870K</t>
  </si>
  <si>
    <t>EC-3870CILK</t>
  </si>
  <si>
    <t>EC-3470L</t>
  </si>
  <si>
    <t>EC-3480FK</t>
  </si>
  <si>
    <t>EC-3870F2</t>
  </si>
  <si>
    <t>EC-3870LK</t>
  </si>
  <si>
    <t>EC-3872L</t>
  </si>
  <si>
    <t>EC-3880LK</t>
  </si>
  <si>
    <t>EC-3881FK2</t>
  </si>
  <si>
    <t>EG-3470</t>
  </si>
  <si>
    <t>ES-3880K</t>
  </si>
  <si>
    <t>EC-3870CIMK</t>
  </si>
  <si>
    <t>EC-3470LK</t>
  </si>
  <si>
    <t>EC-3480LK</t>
  </si>
  <si>
    <t>EC-3870FK</t>
  </si>
  <si>
    <t>EC-3870LZK</t>
  </si>
  <si>
    <t>EC-3870MZK</t>
  </si>
  <si>
    <t>EC-3872KL</t>
  </si>
  <si>
    <t>EC-3880MK</t>
  </si>
  <si>
    <t>EC-3881LK</t>
  </si>
  <si>
    <t>EG-2970</t>
  </si>
  <si>
    <t>EG-3470K</t>
  </si>
  <si>
    <t>ES-3881K</t>
  </si>
  <si>
    <t>EC-3870CIMK2</t>
  </si>
  <si>
    <t>EC-3480MK</t>
  </si>
  <si>
    <t>EC-3870FK2</t>
  </si>
  <si>
    <t>EC-3870M</t>
  </si>
  <si>
    <t>EC-3870S2</t>
  </si>
  <si>
    <t>EC-3872LZK</t>
  </si>
  <si>
    <t>EC-3880MK2</t>
  </si>
  <si>
    <t>EG-2970K</t>
  </si>
  <si>
    <t>EG-3480K</t>
  </si>
  <si>
    <t>WC-3880K</t>
  </si>
  <si>
    <t>EG-3870CIK</t>
  </si>
  <si>
    <t>EC-3485FK</t>
  </si>
  <si>
    <t>EC-3485MK</t>
  </si>
  <si>
    <t>EC-3885FK2</t>
  </si>
  <si>
    <t>EC-3885M2</t>
  </si>
  <si>
    <t>EC-3885SK2</t>
  </si>
  <si>
    <t>EG-1870</t>
  </si>
  <si>
    <t>EG-2770K</t>
  </si>
  <si>
    <t>EG-3485K</t>
  </si>
  <si>
    <t>ED-3670TK</t>
  </si>
  <si>
    <t>EE-1580K</t>
  </si>
  <si>
    <t>EG-291C</t>
  </si>
  <si>
    <t>EC-3485L</t>
  </si>
  <si>
    <t>EC-3885F</t>
  </si>
  <si>
    <t>EC-3885L</t>
  </si>
  <si>
    <t>EC-3885MK</t>
  </si>
  <si>
    <t>ED-3270K</t>
  </si>
  <si>
    <t>EG-1870K</t>
  </si>
  <si>
    <t>EG-2985</t>
  </si>
  <si>
    <t>ED-3470T</t>
  </si>
  <si>
    <t>ED-3680TK</t>
  </si>
  <si>
    <t>EG-1580K</t>
  </si>
  <si>
    <t>EG-3670QK</t>
  </si>
  <si>
    <t>EC-3485LK</t>
  </si>
  <si>
    <t>EC-3885F2</t>
  </si>
  <si>
    <t>EC-3885LK</t>
  </si>
  <si>
    <t>EC-3885MK2</t>
  </si>
  <si>
    <t>ED-3270TK</t>
  </si>
  <si>
    <t>EG-2470K</t>
  </si>
  <si>
    <t>EG-2985K</t>
  </si>
  <si>
    <t>ED-3470TK</t>
  </si>
  <si>
    <t>ES-3885</t>
  </si>
  <si>
    <t>ED-341C</t>
  </si>
  <si>
    <t>EC-3485M</t>
  </si>
  <si>
    <t>EC-3885FK</t>
  </si>
  <si>
    <t>EC-3885M</t>
  </si>
  <si>
    <t>EC-3885S2</t>
  </si>
  <si>
    <t>ED-3280K</t>
  </si>
  <si>
    <t>EG-2770</t>
  </si>
  <si>
    <t>EG-3485</t>
  </si>
  <si>
    <t>ED-3480TK</t>
  </si>
  <si>
    <t>ES-3885K</t>
  </si>
  <si>
    <t>EG-271C</t>
  </si>
  <si>
    <t>EC-3800L</t>
  </si>
  <si>
    <t>ED-3200</t>
  </si>
  <si>
    <t>ED-3401</t>
  </si>
  <si>
    <t>ES-3800</t>
  </si>
  <si>
    <t>FD-34X</t>
  </si>
  <si>
    <t>ED-2900</t>
  </si>
  <si>
    <t>ED-3400</t>
  </si>
  <si>
    <t>ED-3410</t>
  </si>
  <si>
    <t>FD-29X</t>
  </si>
  <si>
    <t>EC-3801F</t>
  </si>
  <si>
    <t>EC-3801S2</t>
  </si>
  <si>
    <t>EC-3830TF</t>
  </si>
  <si>
    <t>EC-3830TL</t>
  </si>
  <si>
    <t>EC-3830TM</t>
  </si>
  <si>
    <t>EC-3832TL</t>
  </si>
  <si>
    <t>EC-3840TFK</t>
  </si>
  <si>
    <t>EC-3840TLK</t>
  </si>
  <si>
    <t>EG-3830T</t>
  </si>
  <si>
    <t>EG-3831T</t>
  </si>
  <si>
    <t>EG-3840TK</t>
  </si>
  <si>
    <t>EC-3830TFK</t>
  </si>
  <si>
    <t>EC-3830TLK</t>
  </si>
  <si>
    <t>EC-3830TMK</t>
  </si>
  <si>
    <t>EC-3840TF</t>
  </si>
  <si>
    <t>EC-3840TL</t>
  </si>
  <si>
    <t>EC-3840TM</t>
  </si>
  <si>
    <t>EG-3830TK</t>
  </si>
  <si>
    <t>EG-3840T</t>
  </si>
  <si>
    <t>Double Biopsy (Luer)</t>
  </si>
  <si>
    <t>GF-UE140P</t>
  </si>
  <si>
    <t>GF-UM240</t>
  </si>
  <si>
    <t>GF-UE260-AL5</t>
  </si>
  <si>
    <t>GF-UM160</t>
  </si>
  <si>
    <t>GF-UE160</t>
  </si>
  <si>
    <t>GF-UE160-AL5</t>
  </si>
  <si>
    <t>GF-UMQ240</t>
  </si>
  <si>
    <t>GF-UM2000</t>
  </si>
  <si>
    <t>TJF-Q190V</t>
  </si>
  <si>
    <t>BF-140</t>
  </si>
  <si>
    <t>BF-1T180</t>
  </si>
  <si>
    <t>BF-1T40</t>
  </si>
  <si>
    <t>BF-240</t>
  </si>
  <si>
    <t>BF-3C40</t>
  </si>
  <si>
    <t>BF-MP160</t>
  </si>
  <si>
    <t>BF-P190</t>
  </si>
  <si>
    <t>BF-P40</t>
  </si>
  <si>
    <t>BF-TE2</t>
  </si>
  <si>
    <t>BF-XP60</t>
  </si>
  <si>
    <t>LTF-160</t>
  </si>
  <si>
    <t>BF-160</t>
  </si>
  <si>
    <t>BF-1T200</t>
  </si>
  <si>
    <t>BF-1T60</t>
  </si>
  <si>
    <t>BF-240AWY1</t>
  </si>
  <si>
    <t>BF-40</t>
  </si>
  <si>
    <t>BF-MP160F</t>
  </si>
  <si>
    <t>BF-P200</t>
  </si>
  <si>
    <t>BF-P60</t>
  </si>
  <si>
    <t>BF-XP160</t>
  </si>
  <si>
    <t>BF-XT160</t>
  </si>
  <si>
    <t>LTF-240</t>
  </si>
  <si>
    <t>BF-180</t>
  </si>
  <si>
    <t>BF-1T240</t>
  </si>
  <si>
    <t>BF-1TH190</t>
  </si>
  <si>
    <t>BF-260</t>
  </si>
  <si>
    <t>BF-6C240</t>
  </si>
  <si>
    <t>BF-MP60</t>
  </si>
  <si>
    <t>BF-P240</t>
  </si>
  <si>
    <t>BF-Q180</t>
  </si>
  <si>
    <t>BF-XP160F</t>
  </si>
  <si>
    <t>BF-XT30</t>
  </si>
  <si>
    <t>MAF-TM</t>
  </si>
  <si>
    <t>BF-1T130</t>
  </si>
  <si>
    <t>BF-1T260</t>
  </si>
  <si>
    <t>BF-1TQ180</t>
  </si>
  <si>
    <t>BF-30</t>
  </si>
  <si>
    <t>BF-6C260</t>
  </si>
  <si>
    <t>BF-P150</t>
  </si>
  <si>
    <t>BF-P260F</t>
  </si>
  <si>
    <t>BF-Q180-AC</t>
  </si>
  <si>
    <t>BF-XP190</t>
  </si>
  <si>
    <t>BF-XT40</t>
  </si>
  <si>
    <t>BF-1T150</t>
  </si>
  <si>
    <t>BF-1T30</t>
  </si>
  <si>
    <t>BF-1TQ290</t>
  </si>
  <si>
    <t>BF-3C160</t>
  </si>
  <si>
    <t>BF-F260</t>
  </si>
  <si>
    <t>BF-P160</t>
  </si>
  <si>
    <t>BF-P290</t>
  </si>
  <si>
    <t>BF-Q190</t>
  </si>
  <si>
    <t>BF-XP260F</t>
  </si>
  <si>
    <t>ENF-VT</t>
  </si>
  <si>
    <t>BF-1T160</t>
  </si>
  <si>
    <t>BF-1T30D</t>
  </si>
  <si>
    <t>BF-200</t>
  </si>
  <si>
    <t>BF-3C30</t>
  </si>
  <si>
    <t>BF-H190</t>
  </si>
  <si>
    <t>BF-P180</t>
  </si>
  <si>
    <t>BF-P30</t>
  </si>
  <si>
    <t>BF-Q290</t>
  </si>
  <si>
    <t>BF-XP40</t>
  </si>
  <si>
    <t>ENF-VT2</t>
  </si>
  <si>
    <t>Bronch</t>
  </si>
  <si>
    <t>BF-10</t>
  </si>
  <si>
    <t>BF-1T20</t>
  </si>
  <si>
    <t>BF-20</t>
  </si>
  <si>
    <t>BF-3C20</t>
  </si>
  <si>
    <t>BF-6C20</t>
  </si>
  <si>
    <t>BF-P20</t>
  </si>
  <si>
    <t>ENF-T3</t>
  </si>
  <si>
    <t>LF-2</t>
  </si>
  <si>
    <t>LF-GP</t>
  </si>
  <si>
    <t>LF-TP</t>
  </si>
  <si>
    <t>BF-1T10</t>
  </si>
  <si>
    <t>BF-1TR</t>
  </si>
  <si>
    <t>BF-3C10</t>
  </si>
  <si>
    <t>BF-6C10</t>
  </si>
  <si>
    <t>BF-P10</t>
  </si>
  <si>
    <t>ENF-1T10</t>
  </si>
  <si>
    <t>LF-1</t>
  </si>
  <si>
    <t>LF-DP</t>
  </si>
  <si>
    <t>LF-T</t>
  </si>
  <si>
    <t>BF-1T20D</t>
  </si>
  <si>
    <t>BF-PE</t>
  </si>
  <si>
    <t>BF-PE2</t>
  </si>
  <si>
    <t>BF-XT20</t>
  </si>
  <si>
    <t>BF-UC160AL5</t>
  </si>
  <si>
    <t>BF-UC160F-OL8</t>
  </si>
  <si>
    <t>BF-UC180F-A</t>
  </si>
  <si>
    <t>BF-UC180F-Q</t>
  </si>
  <si>
    <t>BF-UC2</t>
  </si>
  <si>
    <t>BF-UC260F-OL8</t>
  </si>
  <si>
    <t>BF-UC260FW</t>
  </si>
  <si>
    <t>BF-UC40P-1</t>
  </si>
  <si>
    <t>BF-UM40</t>
  </si>
  <si>
    <t>BF-UC180F</t>
  </si>
  <si>
    <t>CHF-10</t>
  </si>
  <si>
    <t>CHF-CB30S</t>
  </si>
  <si>
    <t>CYF-5R</t>
  </si>
  <si>
    <t>CYF-VH</t>
  </si>
  <si>
    <t>HYF-V</t>
  </si>
  <si>
    <t>URF-P</t>
  </si>
  <si>
    <t>URF-P5</t>
  </si>
  <si>
    <t>CHF-B260</t>
  </si>
  <si>
    <t>CHF-P10</t>
  </si>
  <si>
    <t>CYF-200</t>
  </si>
  <si>
    <t>CYF-4</t>
  </si>
  <si>
    <t>CYF-V</t>
  </si>
  <si>
    <t>CYF-VHR</t>
  </si>
  <si>
    <t>HYF-XP</t>
  </si>
  <si>
    <t>URF-P2</t>
  </si>
  <si>
    <t>URF-V</t>
  </si>
  <si>
    <t>CHF-CB30L</t>
  </si>
  <si>
    <t>CYF-5</t>
  </si>
  <si>
    <t>CYF-V2</t>
  </si>
  <si>
    <t>HYF-P</t>
  </si>
  <si>
    <t>SIF-SW</t>
  </si>
  <si>
    <t>URF-P3</t>
  </si>
  <si>
    <t>Choledoscope</t>
  </si>
  <si>
    <t>CHF-CB20</t>
  </si>
  <si>
    <t>CHF-P20Q</t>
  </si>
  <si>
    <t>CHF-XT20</t>
  </si>
  <si>
    <t>CYF-2A</t>
  </si>
  <si>
    <t>CYF-4A</t>
  </si>
  <si>
    <t>CYF-GP</t>
  </si>
  <si>
    <t>CYF-VA</t>
  </si>
  <si>
    <t>MAF-GM</t>
  </si>
  <si>
    <t>CHF-P60</t>
  </si>
  <si>
    <t>CYF-240A</t>
  </si>
  <si>
    <t>CYF-3A</t>
  </si>
  <si>
    <t>CYF-5A</t>
  </si>
  <si>
    <t>CYF-V2A</t>
  </si>
  <si>
    <t>CYF-CHA</t>
  </si>
  <si>
    <t>LF-V</t>
  </si>
  <si>
    <t>CHF-V</t>
  </si>
  <si>
    <t>CHF-T20</t>
  </si>
  <si>
    <t>Cystoscope</t>
  </si>
  <si>
    <t>CYF-3</t>
  </si>
  <si>
    <t>CYF-240</t>
  </si>
  <si>
    <t>CYF</t>
  </si>
  <si>
    <t>CYF-2</t>
  </si>
  <si>
    <t>CYF-V2R</t>
  </si>
  <si>
    <t>CYF-VHA</t>
  </si>
  <si>
    <t>Extra Part Required</t>
  </si>
  <si>
    <t>EB-1970K</t>
  </si>
  <si>
    <t>EB-1970UK</t>
  </si>
  <si>
    <t>BF-UC190F</t>
  </si>
  <si>
    <t>8666-RF</t>
  </si>
  <si>
    <t>IVF Probe</t>
  </si>
  <si>
    <t>Brachytherapy Stepper Unit</t>
  </si>
  <si>
    <t>Brachytherapy - Endocavity Biplane 8848</t>
  </si>
  <si>
    <t>Trans Rectal Ultrasound Probe - Prostate Triplane 8818</t>
  </si>
  <si>
    <t>Abdominal Probe - T-Shaped Intraoperative</t>
  </si>
  <si>
    <t>Gynae Abdominal Probe - Curved Array</t>
  </si>
  <si>
    <t>Laprascope Probe - 4-Way Laparoscopic 8666-RF</t>
  </si>
  <si>
    <t>Robot Instrument Probe - Robotic Drop-In Ultrasound Transducer 8826</t>
  </si>
  <si>
    <t>Toe Hook</t>
  </si>
  <si>
    <t>47.VHC-1-6</t>
  </si>
  <si>
    <t>47.SC-VHB2-4</t>
  </si>
  <si>
    <t>TBD</t>
  </si>
  <si>
    <t>Endoscope Model Number</t>
  </si>
  <si>
    <t>Kit Required</t>
  </si>
  <si>
    <t>Endoscope Serial Number</t>
  </si>
  <si>
    <t>11302BD2</t>
  </si>
  <si>
    <t>11278V</t>
  </si>
  <si>
    <t>11292AD1</t>
  </si>
  <si>
    <t>8658T</t>
  </si>
  <si>
    <t>X7-2T</t>
  </si>
  <si>
    <t>6TC-RS</t>
  </si>
  <si>
    <t>11301CD</t>
  </si>
  <si>
    <t>11301CD1</t>
  </si>
  <si>
    <t>11001BI1</t>
  </si>
  <si>
    <t>11002BD1</t>
  </si>
  <si>
    <t>11004BC1</t>
  </si>
  <si>
    <t>11301AA1</t>
  </si>
  <si>
    <t>11301BN1</t>
  </si>
  <si>
    <t>11301BNP1</t>
  </si>
  <si>
    <t>11302BDP1</t>
  </si>
  <si>
    <t>11340BC1</t>
  </si>
  <si>
    <t>11301BNX</t>
  </si>
  <si>
    <t>11001BN1</t>
  </si>
  <si>
    <t>11003BC1</t>
  </si>
  <si>
    <t>11009BC1</t>
  </si>
  <si>
    <t>11301AAN1</t>
  </si>
  <si>
    <t>11301BND1</t>
  </si>
  <si>
    <t>11302BDD1</t>
  </si>
  <si>
    <t>11302BDX</t>
  </si>
  <si>
    <t>11001BN4</t>
  </si>
  <si>
    <t>11003BC3</t>
  </si>
  <si>
    <t>11009BI1</t>
  </si>
  <si>
    <t>11301AAP1</t>
  </si>
  <si>
    <t>11301BNN1</t>
  </si>
  <si>
    <t>11302BD1</t>
  </si>
  <si>
    <t>11302BDD2</t>
  </si>
  <si>
    <t>11304BC1</t>
  </si>
  <si>
    <t>11301BNXK</t>
  </si>
  <si>
    <t>Intubation Fiberscope</t>
  </si>
  <si>
    <t>Specialty Scope</t>
  </si>
  <si>
    <t>Karl Storz 11301CD</t>
  </si>
  <si>
    <t>11161C1</t>
  </si>
  <si>
    <t>11261BBU</t>
  </si>
  <si>
    <t>11262BCU1</t>
  </si>
  <si>
    <t>11263BBU1</t>
  </si>
  <si>
    <t>11272CIU1</t>
  </si>
  <si>
    <t>11273BD</t>
  </si>
  <si>
    <t>11274AAU1</t>
  </si>
  <si>
    <t>11274NU</t>
  </si>
  <si>
    <t>11277AU</t>
  </si>
  <si>
    <t>11278VSK</t>
  </si>
  <si>
    <t>11350NU1</t>
  </si>
  <si>
    <t>11001RD</t>
  </si>
  <si>
    <t>11161E</t>
  </si>
  <si>
    <t>11261BBU1</t>
  </si>
  <si>
    <t>11262BCU2</t>
  </si>
  <si>
    <t>11263BBU2</t>
  </si>
  <si>
    <t>11272CU1</t>
  </si>
  <si>
    <t>11273BD1</t>
  </si>
  <si>
    <t>11274ACU</t>
  </si>
  <si>
    <t>11274NU1</t>
  </si>
  <si>
    <t>11278A1</t>
  </si>
  <si>
    <t>11278VSU</t>
  </si>
  <si>
    <t>11292ADU</t>
  </si>
  <si>
    <t>60292VC1</t>
  </si>
  <si>
    <t>11001UD</t>
  </si>
  <si>
    <t>11161EK1</t>
  </si>
  <si>
    <t>11262BC</t>
  </si>
  <si>
    <t>11263BB</t>
  </si>
  <si>
    <t>11272C</t>
  </si>
  <si>
    <t>11272VN</t>
  </si>
  <si>
    <t>11273BDU1</t>
  </si>
  <si>
    <t>11274BCU</t>
  </si>
  <si>
    <t>11274P</t>
  </si>
  <si>
    <t>11278AC1</t>
  </si>
  <si>
    <t>11278VU</t>
  </si>
  <si>
    <t>11292ADU1</t>
  </si>
  <si>
    <t>11003BB1</t>
  </si>
  <si>
    <t>11161EL2</t>
  </si>
  <si>
    <t>11262BC1</t>
  </si>
  <si>
    <t>11263BB1</t>
  </si>
  <si>
    <t>11272C1</t>
  </si>
  <si>
    <t>11272VNU</t>
  </si>
  <si>
    <t>11274AA</t>
  </si>
  <si>
    <t>11274BCU1</t>
  </si>
  <si>
    <t>11274P1</t>
  </si>
  <si>
    <t>11278ACU1</t>
  </si>
  <si>
    <t>11282BN1</t>
  </si>
  <si>
    <t>11292BD1</t>
  </si>
  <si>
    <t>11005BC1</t>
  </si>
  <si>
    <t>11261BB</t>
  </si>
  <si>
    <t>11262BC2</t>
  </si>
  <si>
    <t>11263BB2</t>
  </si>
  <si>
    <t>11272CI1</t>
  </si>
  <si>
    <t>11272VP</t>
  </si>
  <si>
    <t>11274AA1</t>
  </si>
  <si>
    <t>11274N</t>
  </si>
  <si>
    <t>11274SN</t>
  </si>
  <si>
    <t>11278AU1</t>
  </si>
  <si>
    <t>11282D1</t>
  </si>
  <si>
    <t>11292DE1</t>
  </si>
  <si>
    <t>11161C</t>
  </si>
  <si>
    <t>11261BB1</t>
  </si>
  <si>
    <t>11262BCU</t>
  </si>
  <si>
    <t>11263BBU</t>
  </si>
  <si>
    <t>11272CIU</t>
  </si>
  <si>
    <t>11272VPU</t>
  </si>
  <si>
    <t>11274AAU</t>
  </si>
  <si>
    <t>11274N1</t>
  </si>
  <si>
    <t>11277A</t>
  </si>
  <si>
    <t>11292AD</t>
  </si>
  <si>
    <t>11350N</t>
  </si>
  <si>
    <t>BK Medical</t>
  </si>
  <si>
    <t>Philips</t>
  </si>
  <si>
    <t>3D TEE xMATRIX array transducer</t>
  </si>
  <si>
    <t>Multiplane Adult Cardiac Transesophageal TEE transducer</t>
  </si>
  <si>
    <t>GE</t>
  </si>
  <si>
    <t>Brachytherapy Probe</t>
  </si>
  <si>
    <t>Double Biopsy Olympus Kit</t>
  </si>
  <si>
    <t>Olympus EUS Kit - No Aux</t>
  </si>
  <si>
    <t>Suction Bronch Kit</t>
  </si>
  <si>
    <t>Standard Olympus Bronch Kit</t>
  </si>
  <si>
    <t>Standard Olympus Bronch Kit - With Suction</t>
  </si>
  <si>
    <t>Balloon Bronch Kit</t>
  </si>
  <si>
    <t>Extra part required</t>
  </si>
  <si>
    <t>BRO-YL2</t>
  </si>
  <si>
    <t>BRO-YP2</t>
  </si>
  <si>
    <t>BRO-YS3</t>
  </si>
  <si>
    <t>EB-270S</t>
  </si>
  <si>
    <t>EB-470P</t>
  </si>
  <si>
    <t>EB-470T</t>
  </si>
  <si>
    <t>FB-120P</t>
  </si>
  <si>
    <t>FB-120T</t>
  </si>
  <si>
    <t>EB-270T</t>
  </si>
  <si>
    <t>EB-470S</t>
  </si>
  <si>
    <t>EY-470S</t>
  </si>
  <si>
    <t>FB-120S</t>
  </si>
  <si>
    <t>EB-530H</t>
  </si>
  <si>
    <t>EB-530S</t>
  </si>
  <si>
    <t>EB-530T</t>
  </si>
  <si>
    <t>EB-530XT</t>
  </si>
  <si>
    <t>47.VHB-2-4</t>
  </si>
  <si>
    <t>Fuji - CA-550C</t>
  </si>
  <si>
    <t>EB-530P</t>
  </si>
  <si>
    <t>EB-580S</t>
  </si>
  <si>
    <t>EB-580T</t>
  </si>
  <si>
    <t>EH-270F</t>
  </si>
  <si>
    <t>EH-270S</t>
  </si>
  <si>
    <t>EO-270T</t>
  </si>
  <si>
    <t>EY-470S/B</t>
  </si>
  <si>
    <t>EC-200LR</t>
  </si>
  <si>
    <t>EC-200LT</t>
  </si>
  <si>
    <t>EC-200LY</t>
  </si>
  <si>
    <t>EC-200MP</t>
  </si>
  <si>
    <t>EC-200MR</t>
  </si>
  <si>
    <t>EC-200MT</t>
  </si>
  <si>
    <t>EG-200FP</t>
  </si>
  <si>
    <t>EG-200HR</t>
  </si>
  <si>
    <t>EG-410FP</t>
  </si>
  <si>
    <t>EG-410HR</t>
  </si>
  <si>
    <t>EG-410PE</t>
  </si>
  <si>
    <t>EC-250DL5</t>
  </si>
  <si>
    <t>EC-450DL5</t>
  </si>
  <si>
    <t>EC-530DL</t>
  </si>
  <si>
    <t>EC-530DM</t>
  </si>
  <si>
    <t>EG-250D5</t>
  </si>
  <si>
    <t>EG-450D</t>
  </si>
  <si>
    <t>EG-450D5</t>
  </si>
  <si>
    <t>EG-530D</t>
  </si>
  <si>
    <t>Colon (Double Biopsy)</t>
  </si>
  <si>
    <t>Gas (Double Biopsy)</t>
  </si>
  <si>
    <t>ED-200XT</t>
  </si>
  <si>
    <t>ES-200ER</t>
  </si>
  <si>
    <t>ED-200XU</t>
  </si>
  <si>
    <t>EC-250HL2</t>
  </si>
  <si>
    <t>FD-100XL</t>
  </si>
  <si>
    <t>FC-100LR</t>
  </si>
  <si>
    <t>ED-410XL</t>
  </si>
  <si>
    <t>FC-100MR</t>
  </si>
  <si>
    <t>ED-410XT</t>
  </si>
  <si>
    <t>FS-100ER</t>
  </si>
  <si>
    <t>ED-410XU</t>
  </si>
  <si>
    <t>EC-530WL3</t>
  </si>
  <si>
    <t>EC-590WL4</t>
  </si>
  <si>
    <t>EC-250LS5</t>
  </si>
  <si>
    <t>EC-250WM5</t>
  </si>
  <si>
    <t>EC-450WL</t>
  </si>
  <si>
    <t>EC-530FL</t>
  </si>
  <si>
    <t>EC-530MT</t>
  </si>
  <si>
    <t>EC-L590ZW</t>
  </si>
  <si>
    <t>EC-530WM</t>
  </si>
  <si>
    <t>EC-590WM2</t>
  </si>
  <si>
    <t>EC-250WE5</t>
  </si>
  <si>
    <t>EC-450HL5</t>
  </si>
  <si>
    <t>EC-450WL5</t>
  </si>
  <si>
    <t>EC-530FM</t>
  </si>
  <si>
    <t>EC-530WI</t>
  </si>
  <si>
    <t>EC-L590ZW/L</t>
  </si>
  <si>
    <t>EC-590WI</t>
  </si>
  <si>
    <t>EC-590ZWL</t>
  </si>
  <si>
    <t>EC-250WI5</t>
  </si>
  <si>
    <t>EC-450LS5</t>
  </si>
  <si>
    <t>EC-450WM5</t>
  </si>
  <si>
    <t>EC-530IT</t>
  </si>
  <si>
    <t>EC-530WL</t>
  </si>
  <si>
    <t>EC-590WL-H</t>
  </si>
  <si>
    <t>EC-590WL</t>
  </si>
  <si>
    <t>EC-590ZWM</t>
  </si>
  <si>
    <t>EC-250WL5</t>
  </si>
  <si>
    <t>EC-450WI5</t>
  </si>
  <si>
    <t>EC-530FI</t>
  </si>
  <si>
    <t>EC-530LT</t>
  </si>
  <si>
    <t>EC-590WM</t>
  </si>
  <si>
    <t>EC-201WI</t>
  </si>
  <si>
    <t>EC-450LP5</t>
  </si>
  <si>
    <t>EC-490ZW5L</t>
  </si>
  <si>
    <t>ED-250XL8</t>
  </si>
  <si>
    <t>ED-450XT5</t>
  </si>
  <si>
    <t>EG-250PE5</t>
  </si>
  <si>
    <t>EG-450EZ</t>
  </si>
  <si>
    <t>EG-450ZW5/L</t>
  </si>
  <si>
    <t>EG-530FP</t>
  </si>
  <si>
    <t>EG-580NW2</t>
  </si>
  <si>
    <t>EN-410WM5/23</t>
  </si>
  <si>
    <t>EC-201WL</t>
  </si>
  <si>
    <t>EC-450MP5</t>
  </si>
  <si>
    <t>EC-490ZW5M</t>
  </si>
  <si>
    <t>ED-250XT5</t>
  </si>
  <si>
    <t>ED-450XT8</t>
  </si>
  <si>
    <t>EG-250US</t>
  </si>
  <si>
    <t>EG-450HR</t>
  </si>
  <si>
    <t>EG-470N5</t>
  </si>
  <si>
    <t>EG-530N</t>
  </si>
  <si>
    <t>EG-590WR</t>
  </si>
  <si>
    <t>FG-1Z</t>
  </si>
  <si>
    <t>EC-201WM</t>
  </si>
  <si>
    <t>EC-450ZW5</t>
  </si>
  <si>
    <t>EC-530LP</t>
  </si>
  <si>
    <t>ED-250XT8</t>
  </si>
  <si>
    <t>ED-530XT</t>
  </si>
  <si>
    <t>EG-250W5</t>
  </si>
  <si>
    <t>EG-450PE5</t>
  </si>
  <si>
    <t>EG-485ZH</t>
  </si>
  <si>
    <t>EG-530NP</t>
  </si>
  <si>
    <t>EG-590ZW</t>
  </si>
  <si>
    <t>FG-1ZP</t>
  </si>
  <si>
    <t>EC-250LP5</t>
  </si>
  <si>
    <t>EC-450ZW5L</t>
  </si>
  <si>
    <t>EC-530MP</t>
  </si>
  <si>
    <t>ED-450XL5</t>
  </si>
  <si>
    <t>ED-530XT8</t>
  </si>
  <si>
    <t>EG-250WR5</t>
  </si>
  <si>
    <t>EG-450WR5</t>
  </si>
  <si>
    <t>EG-490WR5</t>
  </si>
  <si>
    <t>EG-530NW</t>
  </si>
  <si>
    <t>EG-L590ZW</t>
  </si>
  <si>
    <t>EC-250MP5</t>
  </si>
  <si>
    <t>EC-485ZW</t>
  </si>
  <si>
    <t>ED-250XL5</t>
  </si>
  <si>
    <t>ED-450XT</t>
  </si>
  <si>
    <t>EG-201FP</t>
  </si>
  <si>
    <t>EG-270N5</t>
  </si>
  <si>
    <t>EG-450ZW5</t>
  </si>
  <si>
    <t>EG-490ZW5</t>
  </si>
  <si>
    <t>EG-530WR</t>
  </si>
  <si>
    <t>EN-410WM</t>
  </si>
  <si>
    <t>EC-410CL</t>
  </si>
  <si>
    <t>EC-410HI</t>
  </si>
  <si>
    <t>EC-410HM</t>
  </si>
  <si>
    <t>EC-410WE</t>
  </si>
  <si>
    <t>ES-410WE</t>
  </si>
  <si>
    <t>EC-410CM</t>
  </si>
  <si>
    <t>EC-410HL</t>
  </si>
  <si>
    <t>EC-410LT</t>
  </si>
  <si>
    <t>EC-410WI</t>
  </si>
  <si>
    <t>EC-410D</t>
  </si>
  <si>
    <t>TBD - Lens Flushing</t>
  </si>
  <si>
    <t>EC-450BI5</t>
  </si>
  <si>
    <t>EC-530CT</t>
  </si>
  <si>
    <t>EN-450WM23</t>
  </si>
  <si>
    <t>ED-590WM</t>
  </si>
  <si>
    <t>EC-530HL</t>
  </si>
  <si>
    <t>EC-530LS</t>
  </si>
  <si>
    <t>EC-530WI3</t>
  </si>
  <si>
    <t>EC-530WM3</t>
  </si>
  <si>
    <t>EC-590WI4</t>
  </si>
  <si>
    <t>EC-590WM4</t>
  </si>
  <si>
    <t>EC-590ZW3L</t>
  </si>
  <si>
    <t>EC-590ZW3M</t>
  </si>
  <si>
    <t>ED-580XT</t>
  </si>
  <si>
    <t>ED-580T</t>
  </si>
  <si>
    <t>EN-450P5/20</t>
  </si>
  <si>
    <t>EN-450T5</t>
  </si>
  <si>
    <t>EN-450T5/W</t>
  </si>
  <si>
    <t>EG-200CT</t>
  </si>
  <si>
    <t>EG-250CT5</t>
  </si>
  <si>
    <t>EG-410CT</t>
  </si>
  <si>
    <t>EG-450CT5</t>
  </si>
  <si>
    <t>EG-530CT</t>
  </si>
  <si>
    <t>FR-120F</t>
  </si>
  <si>
    <t>FR-120FP</t>
  </si>
  <si>
    <t>Naso-Pharyngo-Laryngoscope</t>
  </si>
  <si>
    <t>Sigmoidoscope</t>
  </si>
  <si>
    <t>ES-250WE5</t>
  </si>
  <si>
    <t>ES-450WE5</t>
  </si>
  <si>
    <t>ES-530WE</t>
  </si>
  <si>
    <t>EG-530UR</t>
  </si>
  <si>
    <t>EG-530UT</t>
  </si>
  <si>
    <t>Ultrasound Bronch</t>
  </si>
  <si>
    <t>Fuji WA-001</t>
  </si>
  <si>
    <t>EG-530UR2</t>
  </si>
  <si>
    <t>Fuji WA-005 (part of CA-601 Kit)</t>
  </si>
  <si>
    <t>EG-530UT2</t>
  </si>
  <si>
    <t>EG-580UR</t>
  </si>
  <si>
    <t>EG-580UT</t>
  </si>
  <si>
    <t>EB-1170K</t>
  </si>
  <si>
    <t>EB-1570K</t>
  </si>
  <si>
    <t>EB-1970AK</t>
  </si>
  <si>
    <t>EB-1970TK</t>
  </si>
  <si>
    <t>EB-1975K</t>
  </si>
  <si>
    <t>ECY-1570</t>
  </si>
  <si>
    <t>EB-1570AK</t>
  </si>
  <si>
    <t>EB-1575K</t>
  </si>
  <si>
    <t>EB-1975</t>
  </si>
  <si>
    <t>EB-1990i</t>
  </si>
  <si>
    <t>ECY-1570K</t>
  </si>
  <si>
    <t>ECY-1571K</t>
  </si>
  <si>
    <t>ECY-1575K</t>
  </si>
  <si>
    <t>VNL-1570STK</t>
  </si>
  <si>
    <t>EB-1530T2</t>
  </si>
  <si>
    <t>EB-1530T3</t>
  </si>
  <si>
    <t>EB-1830T2</t>
  </si>
  <si>
    <t>EB-1830T3</t>
  </si>
  <si>
    <t>ECN-1530</t>
  </si>
  <si>
    <t>ECY-1530</t>
  </si>
  <si>
    <t>FB-10V</t>
  </si>
  <si>
    <t>FB-15X</t>
  </si>
  <si>
    <t>FB-10X</t>
  </si>
  <si>
    <t>FB-18RX</t>
  </si>
  <si>
    <t>FB-15V</t>
  </si>
  <si>
    <t>FB-18V</t>
  </si>
  <si>
    <t>FB-18X</t>
  </si>
  <si>
    <t>FB-8V</t>
  </si>
  <si>
    <t>FB-19TV</t>
  </si>
  <si>
    <t>FCN-15X</t>
  </si>
  <si>
    <t>FB-19TX</t>
  </si>
  <si>
    <t>VB-1530</t>
  </si>
  <si>
    <t>VB-1530T</t>
  </si>
  <si>
    <t>VB-1530T2</t>
  </si>
  <si>
    <t>VB-1830</t>
  </si>
  <si>
    <t>VB-1830T</t>
  </si>
  <si>
    <t>VB-1830T2</t>
  </si>
  <si>
    <t>VB-1830T3</t>
  </si>
  <si>
    <t>VB-1910</t>
  </si>
  <si>
    <t>VB-2000</t>
  </si>
  <si>
    <t>VNL-1530T</t>
  </si>
  <si>
    <t>VNL15-J10</t>
  </si>
  <si>
    <t>EB15-J10</t>
  </si>
  <si>
    <t>EB19-J10</t>
  </si>
  <si>
    <t xml:space="preserve">Pentax Part - OF-B212 </t>
  </si>
  <si>
    <t>FB-15BS</t>
  </si>
  <si>
    <t>FB-18BS</t>
  </si>
  <si>
    <t>FCP-8P</t>
  </si>
  <si>
    <t>FB-15P</t>
  </si>
  <si>
    <t>FB-18P</t>
  </si>
  <si>
    <t>FCP-9P</t>
  </si>
  <si>
    <t>FB-15RBS</t>
  </si>
  <si>
    <t>FB-18RBS</t>
  </si>
  <si>
    <t>FCY-15P2</t>
  </si>
  <si>
    <t>FI-9BS</t>
  </si>
  <si>
    <t>FI-10P2</t>
  </si>
  <si>
    <t>FI-13BS</t>
  </si>
  <si>
    <t>FI-9RBS</t>
  </si>
  <si>
    <t>FI-10PE2</t>
  </si>
  <si>
    <t>FI-13P</t>
  </si>
  <si>
    <t>FI-10BS</t>
  </si>
  <si>
    <t>FI-10RBS</t>
  </si>
  <si>
    <t>FI-13RBS</t>
  </si>
  <si>
    <t>FI-16BS</t>
  </si>
  <si>
    <t>FI-16RBS</t>
  </si>
  <si>
    <t>FNL-15RP3</t>
  </si>
  <si>
    <t>FUR-9P</t>
  </si>
  <si>
    <t>FL-100</t>
  </si>
  <si>
    <t>FB-15H</t>
  </si>
  <si>
    <t>FHY-10RBS</t>
  </si>
  <si>
    <t>FHY-15RBS</t>
  </si>
  <si>
    <t>Renal</t>
  </si>
  <si>
    <t>Hysteroscope</t>
  </si>
  <si>
    <t>FB-7P</t>
  </si>
  <si>
    <t>FI-10WU</t>
  </si>
  <si>
    <t>FNL-10BS</t>
  </si>
  <si>
    <t>FNL-10S</t>
  </si>
  <si>
    <t>FNL-13P2</t>
  </si>
  <si>
    <t>VNL-1130</t>
  </si>
  <si>
    <t>VNL-1330T</t>
  </si>
  <si>
    <t>VNL11-J10</t>
  </si>
  <si>
    <t>FI-7BS</t>
  </si>
  <si>
    <t>FI-10WUBS</t>
  </si>
  <si>
    <t>FI-7P</t>
  </si>
  <si>
    <t>FNL-7RP2</t>
  </si>
  <si>
    <t>FI-7RBS</t>
  </si>
  <si>
    <t>FNL-7RP3</t>
  </si>
  <si>
    <t>FNL-10P2</t>
  </si>
  <si>
    <t>FNL-10RP2</t>
  </si>
  <si>
    <t>FNL-10RP3</t>
  </si>
  <si>
    <t>FNL-13RP3</t>
  </si>
  <si>
    <t>FNL-13S</t>
  </si>
  <si>
    <t>FNL-10RBS</t>
  </si>
  <si>
    <t>VLS-1070STK</t>
  </si>
  <si>
    <t>VLS-1190STK</t>
  </si>
  <si>
    <t>VNL-1070STK</t>
  </si>
  <si>
    <t>VNL-1170K</t>
  </si>
  <si>
    <t>VNL-1190STK</t>
  </si>
  <si>
    <t>VNL-1330</t>
  </si>
  <si>
    <t>VNL-1590STi</t>
  </si>
  <si>
    <t>VNL-9CP</t>
  </si>
  <si>
    <t>VNL8-J10</t>
  </si>
  <si>
    <t>RL-150</t>
  </si>
  <si>
    <t>Welch Allyn</t>
  </si>
  <si>
    <t>ENT-2000</t>
  </si>
  <si>
    <t>ENT-3000</t>
  </si>
  <si>
    <t>Vision Sciences</t>
  </si>
  <si>
    <t xml:space="preserve">ENT </t>
  </si>
  <si>
    <t>Rhinolaryngoscope</t>
  </si>
  <si>
    <t>ENT Hook</t>
  </si>
  <si>
    <t>Laryngostroboscope</t>
  </si>
  <si>
    <t>EC-2990TFi</t>
  </si>
  <si>
    <t>EC-3890LK</t>
  </si>
  <si>
    <t>ES-3831K</t>
  </si>
  <si>
    <t>Pentax Forward Water Jet Connector</t>
  </si>
  <si>
    <t>EC-3870MK2</t>
  </si>
  <si>
    <t>Endoscope Brand</t>
  </si>
  <si>
    <t>Hose Kit</t>
  </si>
  <si>
    <t>Approved to EN16442</t>
  </si>
  <si>
    <t>Endoscope Individual Approval Certificate - Smartline Medical EN16442 SlidaScope &amp; RotaScope Cabinets</t>
  </si>
  <si>
    <t>Date:</t>
  </si>
  <si>
    <t>Signature:</t>
  </si>
  <si>
    <t>Approved by:</t>
  </si>
  <si>
    <t>EC-3870CIFK2</t>
  </si>
  <si>
    <t>EC-3870TF</t>
  </si>
  <si>
    <t>EC-3870TL</t>
  </si>
  <si>
    <t>EC-3870TM</t>
  </si>
  <si>
    <t>EC-3885TFK</t>
  </si>
  <si>
    <t>EC-3885TLK</t>
  </si>
  <si>
    <t>EC-3885TMK</t>
  </si>
  <si>
    <t>EG-3885TK</t>
  </si>
  <si>
    <t>EC-3880TFK</t>
  </si>
  <si>
    <t>EC-3880TLK</t>
  </si>
  <si>
    <t>EC-3880TMK</t>
  </si>
  <si>
    <t>EC-3870TFK</t>
  </si>
  <si>
    <t>EC-3870TLK</t>
  </si>
  <si>
    <t>EC-3870TMK</t>
  </si>
  <si>
    <t>EC-3872TLK</t>
  </si>
  <si>
    <t>EC-3870TK</t>
  </si>
  <si>
    <t>1-5-380 - Selector Switch Plug</t>
  </si>
  <si>
    <t>EC-3872LK</t>
  </si>
  <si>
    <t>EC-3890TFK</t>
  </si>
  <si>
    <t>EC-3890TLK</t>
  </si>
  <si>
    <t>EC-3890TK</t>
  </si>
  <si>
    <t>EC34-i10TF</t>
  </si>
  <si>
    <t>EC34-i10TL</t>
  </si>
  <si>
    <t>EC34-i10TM</t>
  </si>
  <si>
    <t>EC38-i10NF</t>
  </si>
  <si>
    <t>EC38-i10NL</t>
  </si>
  <si>
    <t>FCY-15P</t>
  </si>
  <si>
    <t>FI-10P</t>
  </si>
  <si>
    <t>FNL-15P2</t>
  </si>
  <si>
    <t>FNL-15RP2</t>
  </si>
  <si>
    <t>FUR-10P</t>
  </si>
  <si>
    <t>FUR-13P</t>
  </si>
  <si>
    <t>Ureteroscope</t>
  </si>
  <si>
    <t>FCY-15RBS</t>
  </si>
  <si>
    <t>ED34-i10T2</t>
  </si>
  <si>
    <t>EG-2700</t>
  </si>
  <si>
    <t>EG-2900</t>
  </si>
  <si>
    <t>FG-16X</t>
  </si>
  <si>
    <t>FG-27X</t>
  </si>
  <si>
    <t>FG-32X</t>
  </si>
  <si>
    <t>EG-2430</t>
  </si>
  <si>
    <t>EG-2730</t>
  </si>
  <si>
    <t>EG-2901</t>
  </si>
  <si>
    <t>FG-24X</t>
  </si>
  <si>
    <t>FG-29X</t>
  </si>
  <si>
    <t>VSB-2900</t>
  </si>
  <si>
    <t>EG-3870TK</t>
  </si>
  <si>
    <t>EG-3880TK</t>
  </si>
  <si>
    <t>EG-3890TK</t>
  </si>
  <si>
    <t>EG34-i10</t>
  </si>
  <si>
    <t>FNL-10AP</t>
  </si>
  <si>
    <t>FNL-13RAP</t>
  </si>
  <si>
    <t xml:space="preserve">FNL-10RAP </t>
  </si>
  <si>
    <t>Bronch (EBUS)</t>
  </si>
  <si>
    <t>Baloon TBD</t>
  </si>
  <si>
    <t>Pentax OE-B11 &amp; OF-B212</t>
  </si>
  <si>
    <t>EB19-J10U</t>
  </si>
  <si>
    <t xml:space="preserve">EG-3270UK </t>
  </si>
  <si>
    <t>EG-33870UTK</t>
  </si>
  <si>
    <t>Gas (Ultrasound)</t>
  </si>
  <si>
    <t>Intubation Fibrescope</t>
  </si>
  <si>
    <t>PCF-HQ190L</t>
  </si>
  <si>
    <t>Olympus EUS Kit</t>
  </si>
  <si>
    <t>Standard Olympus Cysto Kit</t>
  </si>
  <si>
    <t>Standard Olympus Choledoscope Kit</t>
  </si>
  <si>
    <t>Pentax Bronch Kit</t>
  </si>
  <si>
    <t>Pentax Bronch Kit - With Suction</t>
  </si>
  <si>
    <t>Pentax Bronch - excluding OF-B212</t>
  </si>
  <si>
    <t>Pentax Intubation Kit</t>
  </si>
  <si>
    <t>Pentax 30/40 Series Kit</t>
  </si>
  <si>
    <t>Not Applicable _ Very Old Scopes</t>
  </si>
  <si>
    <t>Pentax 70/80 Series Kit</t>
  </si>
  <si>
    <t>Pentax 70/80 Series Kit - No Aux</t>
  </si>
  <si>
    <t>Pentax 30 Series Duo Kit</t>
  </si>
  <si>
    <t>Pentax 70/80 Series Double Biopsy Kit - No Aux</t>
  </si>
  <si>
    <t>Pentax 70/80 Series Double Biopsy Kit</t>
  </si>
  <si>
    <t>Pentax 90 Series Double Biopsy Kit</t>
  </si>
  <si>
    <t>Pentax Naso-Pharyngo-Laryngoscope Kit</t>
  </si>
  <si>
    <t>Pentax 70 Series EBUS Kit</t>
  </si>
  <si>
    <t xml:space="preserve">Pentax 70 Series EBUS Kit </t>
  </si>
  <si>
    <t xml:space="preserve">Pentax 70 Series EUS Kit </t>
  </si>
  <si>
    <t>Fuji 700 Series Kit</t>
  </si>
  <si>
    <t>Fuji 500/600 Series Kit</t>
  </si>
  <si>
    <t>Fuji Y-Series Bronch Kit</t>
  </si>
  <si>
    <t>Fuji Suction Bronch Kit</t>
  </si>
  <si>
    <t>FUJI 530 Series bronch Kit</t>
  </si>
  <si>
    <t>FUJI Choledoscope Kit</t>
  </si>
  <si>
    <t>Fuji Double BiopsyKit</t>
  </si>
  <si>
    <t>Fuji 500 Series Kit</t>
  </si>
  <si>
    <t>Fuji 500 Series Kit - No Aux</t>
  </si>
  <si>
    <t>Fuji 500 Series Enteroscope Kit</t>
  </si>
  <si>
    <t>Fuji 530 Series Combined Air/Water/Jet Kit</t>
  </si>
  <si>
    <t>Fuji 580 Series Duodenoscope Kit - No Aux</t>
  </si>
  <si>
    <t>Fuji 530 Series EUS Kit</t>
  </si>
  <si>
    <t>Fuji 530 Series EBUS Kit</t>
  </si>
  <si>
    <t>Fuji 530 Series EUS Biopsy Kit - No Aux</t>
  </si>
  <si>
    <t>Fuji 530 Series EUS Kit - No Aux</t>
  </si>
  <si>
    <t>Fuji 580 Series EUS Biopsy Kit - No Aux</t>
  </si>
  <si>
    <t>Fuji 580 Series EUS Kit - No Aux</t>
  </si>
  <si>
    <t>Total Quantity Kits</t>
  </si>
  <si>
    <t>90.KIT-OL-001</t>
  </si>
  <si>
    <t>90.KIT-OL-002</t>
  </si>
  <si>
    <t>90.KIT-OL-003</t>
  </si>
  <si>
    <t>90.KIT-OL-004</t>
  </si>
  <si>
    <t>90.KIT-OL-005</t>
  </si>
  <si>
    <t>90.KIT-OL-006</t>
  </si>
  <si>
    <t>90.KIT-OL-007</t>
  </si>
  <si>
    <t>90.KIT-OL-008</t>
  </si>
  <si>
    <t>90.KIT-OL-009</t>
  </si>
  <si>
    <t>90.KIT-OL-010</t>
  </si>
  <si>
    <t>90.KIT-OL-011</t>
  </si>
  <si>
    <t>90.KIT-PE-001</t>
  </si>
  <si>
    <t>90.KIT-PE-002</t>
  </si>
  <si>
    <t>90.KIT-PE-003</t>
  </si>
  <si>
    <t>90.KIT-PE-004</t>
  </si>
  <si>
    <t>90.KIT-PE-005</t>
  </si>
  <si>
    <t>90.KIT-PE-006</t>
  </si>
  <si>
    <t>90.KIT-PE-007</t>
  </si>
  <si>
    <t>90.KIT-PE-008</t>
  </si>
  <si>
    <t>90.KIT-PE-009</t>
  </si>
  <si>
    <t>90.KIT-PE-010</t>
  </si>
  <si>
    <t>90.KIT-PE-011</t>
  </si>
  <si>
    <t>90.KIT-PE-012</t>
  </si>
  <si>
    <t>90.KIT-PE-013</t>
  </si>
  <si>
    <t>90.KIT-PE-014</t>
  </si>
  <si>
    <t>90.KIT-PE-015</t>
  </si>
  <si>
    <t>90.KIT-PE-016</t>
  </si>
  <si>
    <t>90.KIT-PE-017</t>
  </si>
  <si>
    <t>90.KIT-PE-018</t>
  </si>
  <si>
    <t>90.KIT-FU-001</t>
  </si>
  <si>
    <t>90.KIT-FU-002</t>
  </si>
  <si>
    <t>90.KIT-FU-003</t>
  </si>
  <si>
    <t>90.KIT-FU-004</t>
  </si>
  <si>
    <t>90.KIT-FU-005</t>
  </si>
  <si>
    <t>90.KIT-FU-006</t>
  </si>
  <si>
    <t>90.KIT-FU-007</t>
  </si>
  <si>
    <t>90.KIT-FU-008</t>
  </si>
  <si>
    <t>90.KIT-FU-009</t>
  </si>
  <si>
    <t>90.KIT-FU-010</t>
  </si>
  <si>
    <t>90.KIT-FU-011</t>
  </si>
  <si>
    <t>90.KIT-FU-012</t>
  </si>
  <si>
    <t>90.KIT-FU-013</t>
  </si>
  <si>
    <t>90.KIT-FU-015</t>
  </si>
  <si>
    <t>90.KIT-FU-016</t>
  </si>
  <si>
    <t>90.KIT-FU-017</t>
  </si>
  <si>
    <t>90.KIT-FU-018</t>
  </si>
  <si>
    <t>90.KIT-FU-019</t>
  </si>
  <si>
    <t>90.KIT-FU-020</t>
  </si>
  <si>
    <t>90.KIT-FU-021</t>
  </si>
  <si>
    <t>90.KIT-FU-022</t>
  </si>
  <si>
    <t>90.KIT-ST-001</t>
  </si>
  <si>
    <t>90.KIT-ST-002</t>
  </si>
  <si>
    <t>90.KIT-PE-019</t>
  </si>
  <si>
    <t>90.KIT-PE-020</t>
  </si>
  <si>
    <t>Pentax 30/40 Series Kit - No Aux</t>
  </si>
  <si>
    <t>Pentax 30/40 Series Double Biopsy Kit</t>
  </si>
  <si>
    <t>Site:</t>
  </si>
  <si>
    <t>Serial Number</t>
  </si>
  <si>
    <t>KIT Version</t>
  </si>
  <si>
    <t>End</t>
  </si>
  <si>
    <t>Kitset</t>
  </si>
  <si>
    <t>Description</t>
  </si>
  <si>
    <t>Qty</t>
  </si>
  <si>
    <t>EB-530US</t>
  </si>
  <si>
    <t>CF-XZ1200I</t>
  </si>
  <si>
    <t>CF-XZ1200L</t>
  </si>
  <si>
    <t>GIF-XZ1200</t>
  </si>
  <si>
    <t>1200 Series Colon</t>
  </si>
  <si>
    <t>1200 Series Gas</t>
  </si>
  <si>
    <t>Double Baloon</t>
  </si>
  <si>
    <t>EI-580BT</t>
  </si>
  <si>
    <t>da</t>
  </si>
  <si>
    <t>FUSE-G32</t>
  </si>
  <si>
    <t>EndoChoice</t>
  </si>
  <si>
    <t>C38s</t>
  </si>
  <si>
    <t>C38s-133</t>
  </si>
  <si>
    <t>C38s-150</t>
  </si>
  <si>
    <t>F1C-133</t>
  </si>
  <si>
    <t>F1C-150</t>
  </si>
  <si>
    <t>FUSE-1C</t>
  </si>
  <si>
    <t>FUSE-1G</t>
  </si>
  <si>
    <t>FUSE-F1C</t>
  </si>
  <si>
    <t>Colonoscope</t>
  </si>
  <si>
    <t>Gastroscope</t>
  </si>
  <si>
    <t>90.KIT-EC-001</t>
  </si>
  <si>
    <t>Standard EndoChoice Kit</t>
  </si>
  <si>
    <t>Standard Olympus Kit</t>
  </si>
  <si>
    <t>Standard Olympus Kit - No Aux</t>
  </si>
  <si>
    <t>Possible Inclusion FOC with Cabinet</t>
  </si>
  <si>
    <t>NO</t>
  </si>
  <si>
    <t>YES</t>
  </si>
  <si>
    <t>FOC With Cabinet</t>
  </si>
  <si>
    <t>11301ABN1</t>
  </si>
  <si>
    <t>11272VNIU</t>
  </si>
  <si>
    <t>11004BI1</t>
  </si>
  <si>
    <t>11301ABP</t>
  </si>
  <si>
    <t>11272VPI</t>
  </si>
  <si>
    <t>11301ABP1</t>
  </si>
  <si>
    <t>11272VPIU</t>
  </si>
  <si>
    <t>11264BI1</t>
  </si>
  <si>
    <t>11303BD1</t>
  </si>
  <si>
    <t>11900BN</t>
  </si>
  <si>
    <t>11264BB1</t>
  </si>
  <si>
    <t>11303BDD1</t>
  </si>
  <si>
    <t>11900BP</t>
  </si>
  <si>
    <t>11264BBU1</t>
  </si>
  <si>
    <t>11304BCN1</t>
  </si>
  <si>
    <t>11301AB</t>
  </si>
  <si>
    <t>11304BCP1</t>
  </si>
  <si>
    <t>11301AB1</t>
  </si>
  <si>
    <t>11340BCN1</t>
  </si>
  <si>
    <t>11301ABD1</t>
  </si>
  <si>
    <t>11340BCP1</t>
  </si>
  <si>
    <t>11301ABN</t>
  </si>
  <si>
    <t>11272VNI</t>
  </si>
  <si>
    <t>11900AP</t>
  </si>
  <si>
    <t>11161E1</t>
  </si>
  <si>
    <t>11278DE1</t>
  </si>
  <si>
    <t>11278VK</t>
  </si>
  <si>
    <t>11278VS</t>
  </si>
  <si>
    <t>11272CI</t>
  </si>
  <si>
    <t>11340BC2</t>
  </si>
  <si>
    <t>11340BC3</t>
  </si>
  <si>
    <t>90.KIT-ST-003</t>
  </si>
  <si>
    <t>90.KIT-ST-004</t>
  </si>
  <si>
    <t>Karl Storz PN: 11301</t>
  </si>
  <si>
    <t>13800NKS</t>
  </si>
  <si>
    <t xml:space="preserve">13800PKS </t>
  </si>
  <si>
    <t>13801NKS</t>
  </si>
  <si>
    <t>13801PKS</t>
  </si>
  <si>
    <t>13802NKS</t>
  </si>
  <si>
    <t>13802PKS</t>
  </si>
  <si>
    <t>13803NKS</t>
  </si>
  <si>
    <t>13803PKS</t>
  </si>
  <si>
    <t>13804NKS</t>
  </si>
  <si>
    <t>13804PKS</t>
  </si>
  <si>
    <t>13805NKS</t>
  </si>
  <si>
    <t>13805PKS</t>
  </si>
  <si>
    <t>13808NKS</t>
  </si>
  <si>
    <t>13808PKS</t>
  </si>
  <si>
    <t>13820NKS</t>
  </si>
  <si>
    <t>13820PKS</t>
  </si>
  <si>
    <t>13821NKS</t>
  </si>
  <si>
    <t>13821PKS</t>
  </si>
  <si>
    <t>13880NKS</t>
  </si>
  <si>
    <t>13880PKS</t>
  </si>
  <si>
    <t>13881NKS</t>
  </si>
  <si>
    <t>13881PKS</t>
  </si>
  <si>
    <t>13882/PKS</t>
  </si>
  <si>
    <t>13882NKS</t>
  </si>
  <si>
    <t>13900NKS</t>
  </si>
  <si>
    <t>13900PKS</t>
  </si>
  <si>
    <t>13901NKS</t>
  </si>
  <si>
    <t>13901PKS</t>
  </si>
  <si>
    <t>13902NKS</t>
  </si>
  <si>
    <t>13902PKS</t>
  </si>
  <si>
    <t>13903NKS</t>
  </si>
  <si>
    <t>13903PKS</t>
  </si>
  <si>
    <t>13904NKS</t>
  </si>
  <si>
    <t>13904PKS</t>
  </si>
  <si>
    <t>13905NKS</t>
  </si>
  <si>
    <t>13905PKS</t>
  </si>
  <si>
    <t>13906NKS</t>
  </si>
  <si>
    <t>13906PKS</t>
  </si>
  <si>
    <t>13907NKS</t>
  </si>
  <si>
    <t>13907PKS</t>
  </si>
  <si>
    <t>13924NKS</t>
  </si>
  <si>
    <t>13924PKS</t>
  </si>
  <si>
    <t>No</t>
  </si>
  <si>
    <t>Endoscope</t>
  </si>
  <si>
    <t>Karl Storz</t>
  </si>
  <si>
    <t>Epiduroscope</t>
  </si>
  <si>
    <t>Rhino-Laryngoscope</t>
  </si>
  <si>
    <t>Bronchoscope</t>
  </si>
  <si>
    <t>Neuro Fiberscope</t>
  </si>
  <si>
    <t>Urethro-Cystoscope</t>
  </si>
  <si>
    <t>Cysto-Urethroscope, PDD</t>
  </si>
  <si>
    <t>Video Cystoscope</t>
  </si>
  <si>
    <t>Cystoscope, Pediatric</t>
  </si>
  <si>
    <t>Ureteroscope, Pediatric</t>
  </si>
  <si>
    <t>Video Uretero-Renoscope</t>
  </si>
  <si>
    <t>Vascular Fiberscope</t>
  </si>
  <si>
    <t>Choledochoscope</t>
  </si>
  <si>
    <t>Urethroscope/Cystoscope</t>
  </si>
  <si>
    <t>90.KIT-ST-005</t>
  </si>
  <si>
    <t>Yes</t>
  </si>
  <si>
    <t>90.KIT-ST-006</t>
  </si>
  <si>
    <t>13807NKS</t>
  </si>
  <si>
    <t>13807PKS</t>
  </si>
  <si>
    <t>13925NKS</t>
  </si>
  <si>
    <t>13925PKS</t>
  </si>
  <si>
    <t>Video Gastroscope</t>
  </si>
  <si>
    <t>Video Colonoscope</t>
  </si>
  <si>
    <t>Richard Wolf</t>
  </si>
  <si>
    <t xml:space="preserve">Naso-PharyngoLaryngoscopes </t>
  </si>
  <si>
    <t>Uretero-Reno</t>
  </si>
  <si>
    <t>90.KIT-RW-001</t>
  </si>
  <si>
    <t>Uretero-Renoscope</t>
  </si>
  <si>
    <t>Uretero-Cystoscope</t>
  </si>
  <si>
    <t>90.KIT-RW-002</t>
  </si>
  <si>
    <t>LED-Cystoscope</t>
  </si>
  <si>
    <t>LED video urethro-cystoscope</t>
  </si>
  <si>
    <t>90.KIT-RW-003</t>
  </si>
  <si>
    <t>Karl Storz Bronch Kit</t>
  </si>
  <si>
    <t>Karl Storz Specialty Kit</t>
  </si>
  <si>
    <t>Karl Storz Intubation Kit</t>
  </si>
  <si>
    <t>Karl Storz Gas/Colon Kit</t>
  </si>
  <si>
    <t>Karl Storz Video Gas/Colon Kit</t>
  </si>
  <si>
    <t>COBRA</t>
  </si>
  <si>
    <t>90.KIT-RW-004</t>
  </si>
  <si>
    <t>GIF-EZ1500</t>
  </si>
  <si>
    <t>CF-EZ1500DL/I</t>
  </si>
  <si>
    <t>CF-EZ1500DL</t>
  </si>
  <si>
    <t>CF-EZ1500DI</t>
  </si>
  <si>
    <t>CF-XZ1200DL/I</t>
  </si>
  <si>
    <t>CF-XZ1200DL</t>
  </si>
  <si>
    <t>CF-XZ1200DI</t>
  </si>
  <si>
    <t>CF-HQ1100DL/I</t>
  </si>
  <si>
    <t>CF-HQ1100DL</t>
  </si>
  <si>
    <t>CF-HQ1100DI</t>
  </si>
  <si>
    <t>GIF-1100</t>
  </si>
  <si>
    <t>Richard Wolf Cystoscope Kit</t>
  </si>
  <si>
    <t>Richard Wolf Uretero-Cystoscope Kit</t>
  </si>
  <si>
    <t>Richard Wolf Flexible Bronch Kit</t>
  </si>
  <si>
    <t>Richard Wolf COBRA Kit</t>
  </si>
  <si>
    <t>Smartline Medical Kitset/Fleetlist Database</t>
  </si>
  <si>
    <t>STEP ONE: Insert Fleetlist supplied from customer on Fleet Detalis Tab</t>
  </si>
  <si>
    <t>TIP TWO: If a scope comes up "Not Available" first look for typo's in the Model number, obvious ones are: hyphens/spaces/dots in the wrong spot or 5's/S's &amp; O's/0's mixed up. (Google is very helpful for this)</t>
  </si>
  <si>
    <t>STEP TWO: Check Required kits - Note: some KITSETS are supplied FOC (up to 9x per cabinet) this is shown here.</t>
  </si>
  <si>
    <t>TIP THREE: Additional connectors required from the scope manufacturer are noted here, some of these will already be available on site, others ordered simultaniously from the manufacturer/supplier</t>
  </si>
  <si>
    <t>STEP THREE: Print Fleet Approval Certificate Tab - print area is set and this should be printed to PDF and signed off once complete.</t>
  </si>
  <si>
    <t>NOTE: If the endoscope does not appear to have a KITSET accociated, it either: has no channels, is a new model, is a brand that is yet to be approved - For approval please email details to  sales@smartlinemedical.com</t>
  </si>
  <si>
    <t>Follow these basic steps to identify required Kitsets that will be required to correctly connect your fleet of endoscopes to a Smartline Medical Endoscope Storage Cabinet:</t>
  </si>
  <si>
    <t>TIP ONE: for efficiencies pre-edit supplied list in correct order horizontally as vertically i.e. columns: Brand, Model, Serial and Rows: each scope</t>
  </si>
  <si>
    <t>NOTE: To see what is included in each KITEST, refer to the KITSET CONTENTS PDF (SAME RELEASE DATE AS THIS TEMPLATE.</t>
  </si>
  <si>
    <t>!!!   THIS TEMPLATE IS ALWAYS EVOLVING, THE VERSION IN THE DISTRIBUTOR PORTAL SHOULD BE CONSIDERED THE MOST UP TO DATE   !!!</t>
  </si>
  <si>
    <t>PCF-HQ190I</t>
  </si>
  <si>
    <t>URF-P7</t>
  </si>
  <si>
    <t>URF-P7R</t>
  </si>
  <si>
    <t>SIF-H190</t>
  </si>
  <si>
    <t>PCF-Q260L/I</t>
  </si>
  <si>
    <t>PCF-Q260L</t>
  </si>
  <si>
    <t>PCF-Q260I</t>
  </si>
  <si>
    <t>PCF-Q260A/L</t>
  </si>
  <si>
    <t>PCF-Q260A</t>
  </si>
  <si>
    <t>GF-UCT260-AL5</t>
  </si>
  <si>
    <t>BF-XP290</t>
  </si>
  <si>
    <t>BF-MP290F</t>
  </si>
  <si>
    <t>G-EYE34-i10L</t>
  </si>
  <si>
    <t>Single Baloon</t>
  </si>
  <si>
    <t>Paediactric Colonoscope</t>
  </si>
  <si>
    <t>Ultrasound Gastroscope</t>
  </si>
  <si>
    <t>G-EYE38-i10L/F</t>
  </si>
  <si>
    <t>G-EYE38-i10L</t>
  </si>
  <si>
    <t>G-EYE38-i10F</t>
  </si>
  <si>
    <t>G-EYE38-i10F2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</si>
</sst>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indexed="8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3" tint="-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9" tint="-0.249977111117893"/>
      <name val="Century Gothic"/>
      <family val="2"/>
    </font>
    <font>
      <b/>
      <u/>
      <sz val="10"/>
      <color theme="3" tint="-0.249977111117893"/>
      <name val="Century Gothic"/>
      <family val="2"/>
    </font>
    <font>
      <sz val="14"/>
      <color theme="0"/>
      <name val="Century Gothic"/>
      <family val="2"/>
    </font>
    <font>
      <sz val="10"/>
      <name val="Arial"/>
    </font>
    <font>
      <sz val="11"/>
      <name val="Calibri"/>
      <family val="2"/>
      <scheme val="minor"/>
    </font>
    <font>
      <sz val="10"/>
      <color theme="3" tint="-0.249977111117893"/>
      <name val="Century Gothic"/>
      <family val="2"/>
    </font>
    <font>
      <b/>
      <sz val="16"/>
      <color theme="1"/>
      <name val="Century Gothic"/>
      <family val="2"/>
    </font>
    <font>
      <b/>
      <sz val="16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2" fillId="0" borderId="0"/>
  </cellStyleXfs>
  <cellXfs count="80">
    <xf numFmtId="0" fontId="0" fillId="0" borderId="0" xfId="0"/>
    <xf numFmtId="0" fontId="2" fillId="0" borderId="0" xfId="0" applyFont="1"/>
    <xf numFmtId="0" fontId="4" fillId="0" borderId="0" xfId="1"/>
    <xf numFmtId="0" fontId="4" fillId="0" borderId="0" xfId="1" applyFill="1" applyBorder="1" applyAlignment="1">
      <alignment vertical="center"/>
    </xf>
    <xf numFmtId="0" fontId="4" fillId="0" borderId="0" xfId="1" applyFill="1"/>
    <xf numFmtId="0" fontId="5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1" fillId="3" borderId="0" xfId="0" applyFont="1" applyFill="1"/>
    <xf numFmtId="0" fontId="14" fillId="0" borderId="0" xfId="0" applyFont="1"/>
    <xf numFmtId="0" fontId="8" fillId="0" borderId="0" xfId="0" applyFont="1"/>
    <xf numFmtId="0" fontId="15" fillId="6" borderId="1" xfId="0" applyFont="1" applyFill="1" applyBorder="1"/>
    <xf numFmtId="0" fontId="16" fillId="0" borderId="0" xfId="0" applyFont="1" applyAlignment="1">
      <alignment horizontal="center"/>
    </xf>
    <xf numFmtId="0" fontId="8" fillId="5" borderId="0" xfId="0" applyFont="1" applyFill="1"/>
    <xf numFmtId="0" fontId="15" fillId="5" borderId="0" xfId="0" applyFont="1" applyFill="1"/>
    <xf numFmtId="0" fontId="15" fillId="0" borderId="0" xfId="0" applyFont="1"/>
    <xf numFmtId="0" fontId="17" fillId="5" borderId="0" xfId="0" applyFont="1" applyFill="1" applyAlignment="1">
      <alignment horizontal="left"/>
    </xf>
    <xf numFmtId="0" fontId="17" fillId="5" borderId="0" xfId="0" applyFont="1" applyFill="1" applyAlignment="1">
      <alignment horizontal="center"/>
    </xf>
    <xf numFmtId="0" fontId="18" fillId="5" borderId="0" xfId="0" applyFont="1" applyFill="1"/>
    <xf numFmtId="0" fontId="19" fillId="5" borderId="0" xfId="0" applyFont="1" applyFill="1" applyAlignment="1">
      <alignment horizontal="center"/>
    </xf>
    <xf numFmtId="0" fontId="17" fillId="5" borderId="0" xfId="0" applyFont="1" applyFill="1"/>
    <xf numFmtId="14" fontId="20" fillId="5" borderId="2" xfId="0" applyNumberFormat="1" applyFont="1" applyFill="1" applyBorder="1"/>
    <xf numFmtId="0" fontId="20" fillId="5" borderId="2" xfId="0" applyFont="1" applyFill="1" applyBorder="1"/>
    <xf numFmtId="0" fontId="20" fillId="5" borderId="0" xfId="0" applyFont="1" applyFill="1"/>
    <xf numFmtId="14" fontId="17" fillId="5" borderId="3" xfId="0" applyNumberFormat="1" applyFont="1" applyFill="1" applyBorder="1"/>
    <xf numFmtId="0" fontId="17" fillId="5" borderId="3" xfId="0" applyFont="1" applyFill="1" applyBorder="1"/>
    <xf numFmtId="14" fontId="17" fillId="5" borderId="0" xfId="0" applyNumberFormat="1" applyFont="1" applyFill="1"/>
    <xf numFmtId="0" fontId="8" fillId="5" borderId="2" xfId="0" applyFont="1" applyFill="1" applyBorder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1" fillId="3" borderId="0" xfId="0" applyNumberFormat="1" applyFont="1" applyFill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8" fillId="5" borderId="0" xfId="0" applyFont="1" applyFill="1" applyAlignment="1">
      <alignment horizontal="left"/>
    </xf>
    <xf numFmtId="0" fontId="7" fillId="0" borderId="1" xfId="0" applyFont="1" applyBorder="1"/>
    <xf numFmtId="0" fontId="0" fillId="7" borderId="0" xfId="0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0" fillId="9" borderId="0" xfId="0" applyFill="1"/>
    <xf numFmtId="0" fontId="0" fillId="10" borderId="0" xfId="0" applyFill="1"/>
    <xf numFmtId="0" fontId="0" fillId="3" borderId="0" xfId="0" applyFill="1"/>
    <xf numFmtId="0" fontId="0" fillId="11" borderId="0" xfId="0" applyFill="1"/>
    <xf numFmtId="0" fontId="0" fillId="0" borderId="0" xfId="0" applyAlignment="1">
      <alignment wrapText="1"/>
    </xf>
    <xf numFmtId="0" fontId="0" fillId="12" borderId="0" xfId="0" applyFill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vertical="top"/>
    </xf>
    <xf numFmtId="49" fontId="0" fillId="7" borderId="0" xfId="0" applyNumberFormat="1" applyFill="1" applyAlignment="1">
      <alignment vertical="top"/>
    </xf>
    <xf numFmtId="49" fontId="0" fillId="8" borderId="0" xfId="0" applyNumberFormat="1" applyFill="1" applyAlignment="1">
      <alignment vertical="top"/>
    </xf>
    <xf numFmtId="49" fontId="0" fillId="9" borderId="0" xfId="0" applyNumberFormat="1" applyFill="1" applyAlignment="1">
      <alignment vertical="top"/>
    </xf>
    <xf numFmtId="49" fontId="0" fillId="10" borderId="0" xfId="0" applyNumberFormat="1" applyFill="1" applyAlignment="1">
      <alignment vertical="top"/>
    </xf>
    <xf numFmtId="49" fontId="0" fillId="3" borderId="0" xfId="0" applyNumberFormat="1" applyFill="1" applyAlignment="1">
      <alignment vertical="top"/>
    </xf>
    <xf numFmtId="49" fontId="0" fillId="11" borderId="0" xfId="0" applyNumberFormat="1" applyFill="1" applyAlignment="1">
      <alignment vertical="top"/>
    </xf>
    <xf numFmtId="49" fontId="0" fillId="12" borderId="0" xfId="0" applyNumberFormat="1" applyFill="1" applyAlignment="1">
      <alignment vertical="top"/>
    </xf>
    <xf numFmtId="0" fontId="23" fillId="0" borderId="0" xfId="0" applyFont="1"/>
    <xf numFmtId="0" fontId="17" fillId="5" borderId="0" xfId="0" applyFont="1" applyFill="1" applyAlignment="1">
      <alignment horizontal="left" wrapText="1"/>
    </xf>
    <xf numFmtId="0" fontId="0" fillId="5" borderId="0" xfId="0" applyFill="1"/>
    <xf numFmtId="49" fontId="17" fillId="5" borderId="0" xfId="0" applyNumberFormat="1" applyFont="1" applyFill="1" applyAlignment="1">
      <alignment horizontal="left" wrapText="1"/>
    </xf>
    <xf numFmtId="49" fontId="24" fillId="5" borderId="0" xfId="0" applyNumberFormat="1" applyFont="1" applyFill="1" applyAlignment="1">
      <alignment horizontal="left" wrapText="1" indent="4"/>
    </xf>
    <xf numFmtId="49" fontId="24" fillId="5" borderId="0" xfId="0" applyNumberFormat="1" applyFont="1" applyFill="1" applyAlignment="1">
      <alignment horizontal="left" wrapText="1" indent="2"/>
    </xf>
    <xf numFmtId="0" fontId="26" fillId="4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Alignment="1">
      <alignment horizontal="center"/>
    </xf>
    <xf numFmtId="49" fontId="24" fillId="5" borderId="0" xfId="0" applyNumberFormat="1" applyFont="1" applyFill="1" applyAlignment="1">
      <alignment horizontal="left" wrapText="1"/>
    </xf>
    <xf numFmtId="0" fontId="21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0" fillId="13" borderId="0" xfId="0" applyFill="1"/>
    <xf numFmtId="49" fontId="0" fillId="13" borderId="0" xfId="0" applyNumberFormat="1" applyFill="1" applyAlignment="1">
      <alignment vertical="top"/>
    </xf>
    <xf numFmtId="0" fontId="23" fillId="13" borderId="0" xfId="0" applyFont="1" applyFill="1"/>
    <xf numFmtId="49" fontId="0" fillId="0" borderId="0" xfId="0" applyNumberFormat="1" applyAlignment="1" applyProtection="1">
      <alignment vertical="top"/>
      <protection locked="0"/>
    </xf>
    <xf numFmtId="0" fontId="23" fillId="0" borderId="0" xfId="0" applyFont="1" applyProtection="1">
      <protection locked="0"/>
    </xf>
  </cellXfs>
  <cellStyles count="3">
    <cellStyle name="Hyperlink" xfId="1" builtinId="8"/>
    <cellStyle name="Normal" xfId="0" builtinId="0"/>
    <cellStyle name="Normal 2" xfId="2" xr:uid="{D68D9A9E-500D-4148-9421-E83BACBA63D8}"/>
  </cellStyles>
  <dxfs count="2">
    <dxf>
      <font>
        <b/>
        <i val="0"/>
        <color rgb="FFC00000"/>
      </font>
    </dxf>
    <dxf>
      <font>
        <color theme="0"/>
      </font>
    </dxf>
  </dxfs>
  <tableStyles count="1" defaultTableStyle="TableStyleMedium2" defaultPivotStyle="PivotStyleLight16">
    <tableStyle name="Invisible" pivot="0" table="0" count="0" xr9:uid="{01002B44-41B9-468D-8D8B-0AF4A346EB28}"/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107</xdr:row>
      <xdr:rowOff>57150</xdr:rowOff>
    </xdr:from>
    <xdr:to>
      <xdr:col>6</xdr:col>
      <xdr:colOff>123825</xdr:colOff>
      <xdr:row>113</xdr:row>
      <xdr:rowOff>87630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0" r="30635"/>
        <a:stretch/>
      </xdr:blipFill>
      <xdr:spPr>
        <a:xfrm>
          <a:off x="10363199" y="19211925"/>
          <a:ext cx="1562101" cy="1059180"/>
        </a:xfrm>
        <a:prstGeom prst="rect">
          <a:avLst/>
        </a:prstGeom>
      </xdr:spPr>
    </xdr:pic>
    <xdr:clientData/>
  </xdr:twoCellAnchor>
  <xdr:twoCellAnchor editAs="oneCell">
    <xdr:from>
      <xdr:col>3</xdr:col>
      <xdr:colOff>814317</xdr:colOff>
      <xdr:row>108</xdr:row>
      <xdr:rowOff>85725</xdr:rowOff>
    </xdr:from>
    <xdr:to>
      <xdr:col>4</xdr:col>
      <xdr:colOff>2305049</xdr:colOff>
      <xdr:row>111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DDE682-B6AF-4025-8340-316A6535B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842" y="19411950"/>
          <a:ext cx="4033907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kmedical.com/transducers/robotic-drop-in-ultrasound-transducer-8826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edwrench.com/documents/view/4662/bk-medical-8806-user-guide" TargetMode="External"/><Relationship Id="rId7" Type="http://schemas.openxmlformats.org/officeDocument/2006/relationships/hyperlink" Target="https://www.bkmedical.com/transducers/4-way-laparoscopic-8666-rf/" TargetMode="External"/><Relationship Id="rId12" Type="http://schemas.openxmlformats.org/officeDocument/2006/relationships/hyperlink" Target="mailto:BRO-YL@" TargetMode="External"/><Relationship Id="rId2" Type="http://schemas.openxmlformats.org/officeDocument/2006/relationships/hyperlink" Target="https://www.bkmedical.com/transducers/prostate-triplane-8818/" TargetMode="External"/><Relationship Id="rId1" Type="http://schemas.openxmlformats.org/officeDocument/2006/relationships/hyperlink" Target="https://www.bkmedical.com/transducers/prostate-triplane-8818/" TargetMode="External"/><Relationship Id="rId6" Type="http://schemas.openxmlformats.org/officeDocument/2006/relationships/hyperlink" Target="http://lysis.cc/at/?post_type=products&amp;p=1358&amp;lang=en" TargetMode="External"/><Relationship Id="rId11" Type="http://schemas.openxmlformats.org/officeDocument/2006/relationships/hyperlink" Target="mailto:BRO-YL@" TargetMode="External"/><Relationship Id="rId5" Type="http://schemas.openxmlformats.org/officeDocument/2006/relationships/hyperlink" Target="https://www.bkmedical.com/transducers/t-shaped-intraoperative-8816/" TargetMode="External"/><Relationship Id="rId10" Type="http://schemas.openxmlformats.org/officeDocument/2006/relationships/hyperlink" Target="https://www.providianmedical.com/ultrasound-probes/ge/ge-6tc-rs/" TargetMode="External"/><Relationship Id="rId4" Type="http://schemas.openxmlformats.org/officeDocument/2006/relationships/hyperlink" Target="https://www.bkmedical.com/transducers/endovaginal-8819/" TargetMode="External"/><Relationship Id="rId9" Type="http://schemas.openxmlformats.org/officeDocument/2006/relationships/hyperlink" Target="https://www.philips.com.au/healthcare/product/HC989605414121/x7-2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1"/>
  <sheetViews>
    <sheetView zoomScale="70" zoomScaleNormal="70" workbookViewId="0">
      <pane ySplit="1" topLeftCell="A2" activePane="bottomLeft" state="frozen"/>
      <selection pane="bottomLeft" activeCell="G1541" sqref="A1:G1541"/>
    </sheetView>
  </sheetViews>
  <sheetFormatPr defaultColWidth="8.7109375" defaultRowHeight="15" x14ac:dyDescent="0.25"/>
  <cols>
    <col min="1" max="1" width="16.7109375" bestFit="1" customWidth="1"/>
    <col min="2" max="2" width="34.28515625" customWidth="1"/>
    <col min="3" max="3" width="25.7109375" customWidth="1"/>
    <col min="4" max="4" width="34.140625" bestFit="1" customWidth="1"/>
    <col min="5" max="6" width="30.42578125" customWidth="1"/>
    <col min="7" max="7" width="22" bestFit="1" customWidth="1"/>
    <col min="8" max="8" width="153" customWidth="1"/>
    <col min="14" max="14" width="9.7109375" customWidth="1"/>
  </cols>
  <sheetData>
    <row r="1" spans="1:7" x14ac:dyDescent="0.25">
      <c r="A1" s="1" t="s">
        <v>0</v>
      </c>
      <c r="B1" s="1" t="s">
        <v>2</v>
      </c>
      <c r="C1" s="1" t="s">
        <v>1</v>
      </c>
      <c r="D1" s="1" t="s">
        <v>20</v>
      </c>
      <c r="E1" s="1" t="s">
        <v>1327</v>
      </c>
      <c r="F1" s="1" t="s">
        <v>716</v>
      </c>
      <c r="G1" s="1" t="s">
        <v>1360</v>
      </c>
    </row>
    <row r="2" spans="1:7" x14ac:dyDescent="0.25">
      <c r="A2" t="s">
        <v>19</v>
      </c>
      <c r="B2" t="s">
        <v>3</v>
      </c>
      <c r="C2" s="54" t="s">
        <v>4</v>
      </c>
      <c r="E2" s="1" t="s">
        <v>1298</v>
      </c>
      <c r="G2" t="s">
        <v>1358</v>
      </c>
    </row>
    <row r="3" spans="1:7" x14ac:dyDescent="0.25">
      <c r="A3" t="s">
        <v>19</v>
      </c>
      <c r="B3" t="s">
        <v>3</v>
      </c>
      <c r="C3" s="54" t="s">
        <v>5</v>
      </c>
      <c r="E3" s="1" t="s">
        <v>1298</v>
      </c>
      <c r="G3" t="s">
        <v>1358</v>
      </c>
    </row>
    <row r="4" spans="1:7" x14ac:dyDescent="0.25">
      <c r="A4" t="s">
        <v>19</v>
      </c>
      <c r="B4" t="s">
        <v>3</v>
      </c>
      <c r="C4" s="54" t="s">
        <v>5</v>
      </c>
      <c r="E4" s="1" t="s">
        <v>1298</v>
      </c>
      <c r="G4" t="s">
        <v>1358</v>
      </c>
    </row>
    <row r="5" spans="1:7" x14ac:dyDescent="0.25">
      <c r="A5" t="s">
        <v>19</v>
      </c>
      <c r="B5" t="s">
        <v>3</v>
      </c>
      <c r="C5" s="54" t="s">
        <v>6</v>
      </c>
      <c r="E5" s="1" t="s">
        <v>1298</v>
      </c>
      <c r="G5" t="s">
        <v>1358</v>
      </c>
    </row>
    <row r="6" spans="1:7" x14ac:dyDescent="0.25">
      <c r="A6" t="s">
        <v>19</v>
      </c>
      <c r="B6" t="s">
        <v>8</v>
      </c>
      <c r="C6" s="54" t="s">
        <v>7</v>
      </c>
      <c r="E6" s="1" t="s">
        <v>1298</v>
      </c>
      <c r="G6" t="s">
        <v>1358</v>
      </c>
    </row>
    <row r="7" spans="1:7" x14ac:dyDescent="0.25">
      <c r="A7" t="s">
        <v>19</v>
      </c>
      <c r="B7" t="s">
        <v>8</v>
      </c>
      <c r="C7" s="54" t="s">
        <v>9</v>
      </c>
      <c r="E7" s="1" t="s">
        <v>1298</v>
      </c>
      <c r="G7" t="s">
        <v>1358</v>
      </c>
    </row>
    <row r="8" spans="1:7" x14ac:dyDescent="0.25">
      <c r="A8" t="s">
        <v>19</v>
      </c>
      <c r="B8" t="s">
        <v>3</v>
      </c>
      <c r="C8" s="54" t="s">
        <v>119</v>
      </c>
      <c r="E8" s="1" t="s">
        <v>1298</v>
      </c>
      <c r="G8" t="s">
        <v>1358</v>
      </c>
    </row>
    <row r="9" spans="1:7" x14ac:dyDescent="0.25">
      <c r="A9" t="s">
        <v>19</v>
      </c>
      <c r="B9" t="s">
        <v>3</v>
      </c>
      <c r="C9" s="54" t="s">
        <v>7</v>
      </c>
      <c r="E9" s="1" t="s">
        <v>1298</v>
      </c>
      <c r="G9" t="s">
        <v>1358</v>
      </c>
    </row>
    <row r="10" spans="1:7" x14ac:dyDescent="0.25">
      <c r="A10" t="s">
        <v>19</v>
      </c>
      <c r="B10" t="s">
        <v>3</v>
      </c>
      <c r="C10" s="54" t="s">
        <v>9</v>
      </c>
      <c r="E10" s="1" t="s">
        <v>1298</v>
      </c>
      <c r="G10" t="s">
        <v>1358</v>
      </c>
    </row>
    <row r="11" spans="1:7" x14ac:dyDescent="0.25">
      <c r="A11" t="s">
        <v>19</v>
      </c>
      <c r="B11" t="s">
        <v>3</v>
      </c>
      <c r="C11" s="54" t="s">
        <v>10</v>
      </c>
      <c r="E11" s="1" t="s">
        <v>1298</v>
      </c>
      <c r="G11" t="s">
        <v>1358</v>
      </c>
    </row>
    <row r="12" spans="1:7" x14ac:dyDescent="0.25">
      <c r="A12" t="s">
        <v>19</v>
      </c>
      <c r="B12" t="s">
        <v>3</v>
      </c>
      <c r="C12" s="54" t="s">
        <v>11</v>
      </c>
      <c r="E12" s="1" t="s">
        <v>1298</v>
      </c>
      <c r="G12" t="s">
        <v>1358</v>
      </c>
    </row>
    <row r="13" spans="1:7" x14ac:dyDescent="0.25">
      <c r="A13" t="s">
        <v>19</v>
      </c>
      <c r="B13" t="s">
        <v>3</v>
      </c>
      <c r="C13" s="54" t="s">
        <v>12</v>
      </c>
      <c r="E13" s="1" t="s">
        <v>1298</v>
      </c>
      <c r="G13" t="s">
        <v>1358</v>
      </c>
    </row>
    <row r="14" spans="1:7" x14ac:dyDescent="0.25">
      <c r="A14" t="s">
        <v>19</v>
      </c>
      <c r="B14" t="s">
        <v>3</v>
      </c>
      <c r="C14" s="54" t="s">
        <v>13</v>
      </c>
      <c r="E14" s="1" t="s">
        <v>1298</v>
      </c>
      <c r="G14" t="s">
        <v>1358</v>
      </c>
    </row>
    <row r="15" spans="1:7" x14ac:dyDescent="0.25">
      <c r="A15" t="s">
        <v>19</v>
      </c>
      <c r="B15" t="s">
        <v>3</v>
      </c>
      <c r="C15" s="54" t="s">
        <v>14</v>
      </c>
      <c r="E15" s="1" t="s">
        <v>1298</v>
      </c>
      <c r="G15" t="s">
        <v>1358</v>
      </c>
    </row>
    <row r="16" spans="1:7" x14ac:dyDescent="0.25">
      <c r="A16" t="s">
        <v>19</v>
      </c>
      <c r="B16" t="s">
        <v>3</v>
      </c>
      <c r="C16" s="54" t="s">
        <v>15</v>
      </c>
      <c r="E16" s="1" t="s">
        <v>1298</v>
      </c>
      <c r="G16" t="s">
        <v>1358</v>
      </c>
    </row>
    <row r="17" spans="1:7" x14ac:dyDescent="0.25">
      <c r="A17" t="s">
        <v>19</v>
      </c>
      <c r="B17" t="s">
        <v>3</v>
      </c>
      <c r="C17" s="54" t="s">
        <v>16</v>
      </c>
      <c r="E17" s="1" t="s">
        <v>1298</v>
      </c>
      <c r="G17" t="s">
        <v>1358</v>
      </c>
    </row>
    <row r="18" spans="1:7" x14ac:dyDescent="0.25">
      <c r="A18" t="s">
        <v>19</v>
      </c>
      <c r="B18" t="s">
        <v>3</v>
      </c>
      <c r="C18" s="54" t="s">
        <v>17</v>
      </c>
      <c r="E18" s="1" t="s">
        <v>1298</v>
      </c>
      <c r="G18" t="s">
        <v>1358</v>
      </c>
    </row>
    <row r="19" spans="1:7" x14ac:dyDescent="0.25">
      <c r="A19" t="s">
        <v>19</v>
      </c>
      <c r="B19" t="s">
        <v>3</v>
      </c>
      <c r="C19" s="54" t="s">
        <v>118</v>
      </c>
      <c r="E19" s="1" t="s">
        <v>1298</v>
      </c>
      <c r="G19" t="s">
        <v>1358</v>
      </c>
    </row>
    <row r="20" spans="1:7" x14ac:dyDescent="0.25">
      <c r="A20" t="s">
        <v>19</v>
      </c>
      <c r="B20" t="s">
        <v>3</v>
      </c>
      <c r="C20" s="54" t="s">
        <v>117</v>
      </c>
      <c r="E20" s="1" t="s">
        <v>1298</v>
      </c>
      <c r="G20" t="s">
        <v>1358</v>
      </c>
    </row>
    <row r="21" spans="1:7" x14ac:dyDescent="0.25">
      <c r="A21" t="s">
        <v>19</v>
      </c>
      <c r="B21" t="s">
        <v>3</v>
      </c>
      <c r="C21" s="54" t="s">
        <v>116</v>
      </c>
      <c r="E21" s="1" t="s">
        <v>1298</v>
      </c>
      <c r="G21" t="s">
        <v>1358</v>
      </c>
    </row>
    <row r="22" spans="1:7" x14ac:dyDescent="0.25">
      <c r="A22" t="s">
        <v>19</v>
      </c>
      <c r="B22" t="s">
        <v>3</v>
      </c>
      <c r="C22" s="54" t="s">
        <v>115</v>
      </c>
      <c r="E22" s="1" t="s">
        <v>1298</v>
      </c>
      <c r="G22" t="s">
        <v>1358</v>
      </c>
    </row>
    <row r="23" spans="1:7" x14ac:dyDescent="0.25">
      <c r="A23" t="s">
        <v>19</v>
      </c>
      <c r="B23" t="s">
        <v>3</v>
      </c>
      <c r="C23" s="54" t="s">
        <v>18</v>
      </c>
      <c r="E23" s="1" t="s">
        <v>1298</v>
      </c>
      <c r="G23" t="s">
        <v>1358</v>
      </c>
    </row>
    <row r="24" spans="1:7" x14ac:dyDescent="0.25">
      <c r="A24" t="s">
        <v>21</v>
      </c>
      <c r="B24" t="s">
        <v>3</v>
      </c>
      <c r="C24" s="54" t="s">
        <v>22</v>
      </c>
      <c r="E24" s="1" t="s">
        <v>1269</v>
      </c>
      <c r="G24" t="s">
        <v>1359</v>
      </c>
    </row>
    <row r="25" spans="1:7" x14ac:dyDescent="0.25">
      <c r="A25" t="s">
        <v>21</v>
      </c>
      <c r="B25" t="s">
        <v>3</v>
      </c>
      <c r="C25" s="54" t="s">
        <v>23</v>
      </c>
      <c r="E25" s="1" t="s">
        <v>1269</v>
      </c>
      <c r="G25" t="s">
        <v>1359</v>
      </c>
    </row>
    <row r="26" spans="1:7" x14ac:dyDescent="0.25">
      <c r="A26" t="s">
        <v>21</v>
      </c>
      <c r="B26" t="s">
        <v>3</v>
      </c>
      <c r="C26" s="54" t="s">
        <v>24</v>
      </c>
      <c r="E26" s="1" t="s">
        <v>1269</v>
      </c>
      <c r="G26" t="s">
        <v>1359</v>
      </c>
    </row>
    <row r="27" spans="1:7" x14ac:dyDescent="0.25">
      <c r="A27" t="s">
        <v>21</v>
      </c>
      <c r="B27" t="s">
        <v>3</v>
      </c>
      <c r="C27" s="54" t="s">
        <v>25</v>
      </c>
      <c r="E27" s="1" t="s">
        <v>1269</v>
      </c>
      <c r="G27" t="s">
        <v>1359</v>
      </c>
    </row>
    <row r="28" spans="1:7" x14ac:dyDescent="0.25">
      <c r="A28" t="s">
        <v>21</v>
      </c>
      <c r="B28" t="s">
        <v>3</v>
      </c>
      <c r="C28" s="54" t="s">
        <v>26</v>
      </c>
      <c r="E28" s="1" t="s">
        <v>1269</v>
      </c>
      <c r="G28" t="s">
        <v>1359</v>
      </c>
    </row>
    <row r="29" spans="1:7" x14ac:dyDescent="0.25">
      <c r="A29" t="s">
        <v>21</v>
      </c>
      <c r="B29" t="s">
        <v>8</v>
      </c>
      <c r="C29" s="54" t="s">
        <v>27</v>
      </c>
      <c r="E29" s="1" t="s">
        <v>1269</v>
      </c>
      <c r="G29" t="s">
        <v>1359</v>
      </c>
    </row>
    <row r="30" spans="1:7" x14ac:dyDescent="0.25">
      <c r="A30" t="s">
        <v>21</v>
      </c>
      <c r="B30" t="s">
        <v>8</v>
      </c>
      <c r="C30" s="54" t="s">
        <v>28</v>
      </c>
      <c r="E30" s="1" t="s">
        <v>1269</v>
      </c>
      <c r="G30" t="s">
        <v>1359</v>
      </c>
    </row>
    <row r="31" spans="1:7" x14ac:dyDescent="0.25">
      <c r="A31" t="s">
        <v>21</v>
      </c>
      <c r="B31" t="s">
        <v>8</v>
      </c>
      <c r="C31" s="54" t="s">
        <v>29</v>
      </c>
      <c r="E31" s="1" t="s">
        <v>1269</v>
      </c>
      <c r="G31" t="s">
        <v>1359</v>
      </c>
    </row>
    <row r="32" spans="1:7" x14ac:dyDescent="0.25">
      <c r="A32" t="s">
        <v>21</v>
      </c>
      <c r="B32" t="s">
        <v>95</v>
      </c>
      <c r="C32" s="54" t="s">
        <v>30</v>
      </c>
      <c r="E32" s="1" t="s">
        <v>1269</v>
      </c>
      <c r="G32" t="s">
        <v>1359</v>
      </c>
    </row>
    <row r="33" spans="1:7" x14ac:dyDescent="0.25">
      <c r="A33" t="s">
        <v>21</v>
      </c>
      <c r="B33" t="s">
        <v>3</v>
      </c>
      <c r="C33" s="54" t="s">
        <v>31</v>
      </c>
      <c r="E33" s="1" t="s">
        <v>1269</v>
      </c>
      <c r="G33" t="s">
        <v>1359</v>
      </c>
    </row>
    <row r="34" spans="1:7" x14ac:dyDescent="0.25">
      <c r="A34" t="s">
        <v>21</v>
      </c>
      <c r="B34" t="s">
        <v>3</v>
      </c>
      <c r="C34" s="54" t="s">
        <v>1230</v>
      </c>
      <c r="E34" s="1" t="s">
        <v>1269</v>
      </c>
      <c r="G34" t="s">
        <v>1359</v>
      </c>
    </row>
    <row r="35" spans="1:7" x14ac:dyDescent="0.25">
      <c r="A35" t="s">
        <v>21</v>
      </c>
      <c r="B35" t="s">
        <v>3</v>
      </c>
      <c r="C35" s="54" t="s">
        <v>32</v>
      </c>
      <c r="E35" s="1" t="s">
        <v>1269</v>
      </c>
      <c r="G35" t="s">
        <v>1359</v>
      </c>
    </row>
    <row r="36" spans="1:7" x14ac:dyDescent="0.25">
      <c r="A36" t="s">
        <v>21</v>
      </c>
      <c r="B36" t="s">
        <v>95</v>
      </c>
      <c r="C36" s="54" t="s">
        <v>33</v>
      </c>
      <c r="E36" s="1" t="s">
        <v>1269</v>
      </c>
      <c r="G36" t="s">
        <v>1359</v>
      </c>
    </row>
    <row r="37" spans="1:7" x14ac:dyDescent="0.25">
      <c r="A37" t="s">
        <v>21</v>
      </c>
      <c r="B37" t="s">
        <v>95</v>
      </c>
      <c r="C37" s="54" t="s">
        <v>34</v>
      </c>
      <c r="E37" s="1" t="s">
        <v>1269</v>
      </c>
      <c r="G37" t="s">
        <v>1359</v>
      </c>
    </row>
    <row r="38" spans="1:7" x14ac:dyDescent="0.25">
      <c r="A38" t="s">
        <v>21</v>
      </c>
      <c r="B38" t="s">
        <v>3</v>
      </c>
      <c r="C38" s="54" t="s">
        <v>35</v>
      </c>
      <c r="E38" s="1" t="s">
        <v>1269</v>
      </c>
      <c r="G38" t="s">
        <v>1359</v>
      </c>
    </row>
    <row r="39" spans="1:7" x14ac:dyDescent="0.25">
      <c r="A39" t="s">
        <v>21</v>
      </c>
      <c r="B39" t="s">
        <v>3</v>
      </c>
      <c r="C39" s="54" t="s">
        <v>36</v>
      </c>
      <c r="E39" s="1" t="s">
        <v>1269</v>
      </c>
      <c r="G39" t="s">
        <v>1359</v>
      </c>
    </row>
    <row r="40" spans="1:7" x14ac:dyDescent="0.25">
      <c r="A40" t="s">
        <v>21</v>
      </c>
      <c r="B40" t="s">
        <v>3</v>
      </c>
      <c r="C40" s="54" t="s">
        <v>37</v>
      </c>
      <c r="E40" s="1" t="s">
        <v>1269</v>
      </c>
      <c r="G40" t="s">
        <v>1359</v>
      </c>
    </row>
    <row r="41" spans="1:7" x14ac:dyDescent="0.25">
      <c r="A41" t="s">
        <v>21</v>
      </c>
      <c r="B41" t="s">
        <v>3</v>
      </c>
      <c r="C41" s="54" t="s">
        <v>38</v>
      </c>
      <c r="E41" s="1" t="s">
        <v>1269</v>
      </c>
      <c r="G41" t="s">
        <v>1359</v>
      </c>
    </row>
    <row r="42" spans="1:7" x14ac:dyDescent="0.25">
      <c r="A42" t="s">
        <v>21</v>
      </c>
      <c r="B42" t="s">
        <v>3</v>
      </c>
      <c r="C42" s="54" t="s">
        <v>39</v>
      </c>
      <c r="E42" s="1" t="s">
        <v>1269</v>
      </c>
      <c r="G42" t="s">
        <v>1359</v>
      </c>
    </row>
    <row r="43" spans="1:7" x14ac:dyDescent="0.25">
      <c r="A43" t="s">
        <v>21</v>
      </c>
      <c r="B43" t="s">
        <v>8</v>
      </c>
      <c r="C43" s="54" t="s">
        <v>40</v>
      </c>
      <c r="E43" s="1" t="s">
        <v>1269</v>
      </c>
      <c r="G43" t="s">
        <v>1359</v>
      </c>
    </row>
    <row r="44" spans="1:7" x14ac:dyDescent="0.25">
      <c r="A44" t="s">
        <v>21</v>
      </c>
      <c r="B44" t="s">
        <v>8</v>
      </c>
      <c r="C44" s="54" t="s">
        <v>41</v>
      </c>
      <c r="E44" s="1" t="s">
        <v>1269</v>
      </c>
      <c r="G44" t="s">
        <v>1359</v>
      </c>
    </row>
    <row r="45" spans="1:7" x14ac:dyDescent="0.25">
      <c r="A45" t="s">
        <v>21</v>
      </c>
      <c r="B45" t="s">
        <v>8</v>
      </c>
      <c r="C45" s="54" t="s">
        <v>42</v>
      </c>
      <c r="E45" s="1" t="s">
        <v>1269</v>
      </c>
      <c r="G45" t="s">
        <v>1359</v>
      </c>
    </row>
    <row r="46" spans="1:7" x14ac:dyDescent="0.25">
      <c r="A46" t="s">
        <v>21</v>
      </c>
      <c r="B46" t="s">
        <v>3</v>
      </c>
      <c r="C46" s="54" t="s">
        <v>43</v>
      </c>
      <c r="E46" s="1" t="s">
        <v>1269</v>
      </c>
      <c r="G46" t="s">
        <v>1359</v>
      </c>
    </row>
    <row r="47" spans="1:7" x14ac:dyDescent="0.25">
      <c r="A47" t="s">
        <v>21</v>
      </c>
      <c r="B47" t="s">
        <v>3</v>
      </c>
      <c r="C47" s="54" t="s">
        <v>44</v>
      </c>
      <c r="E47" s="1" t="s">
        <v>1269</v>
      </c>
      <c r="G47" t="s">
        <v>1359</v>
      </c>
    </row>
    <row r="48" spans="1:7" x14ac:dyDescent="0.25">
      <c r="A48" t="s">
        <v>21</v>
      </c>
      <c r="B48" t="s">
        <v>3</v>
      </c>
      <c r="C48" s="54" t="s">
        <v>45</v>
      </c>
      <c r="E48" s="1" t="s">
        <v>1269</v>
      </c>
      <c r="G48" t="s">
        <v>1359</v>
      </c>
    </row>
    <row r="49" spans="1:7" x14ac:dyDescent="0.25">
      <c r="A49" t="s">
        <v>21</v>
      </c>
      <c r="B49" t="s">
        <v>95</v>
      </c>
      <c r="C49" s="54" t="s">
        <v>46</v>
      </c>
      <c r="E49" s="1" t="s">
        <v>1269</v>
      </c>
      <c r="G49" t="s">
        <v>1359</v>
      </c>
    </row>
    <row r="50" spans="1:7" x14ac:dyDescent="0.25">
      <c r="A50" t="s">
        <v>21</v>
      </c>
      <c r="B50" t="s">
        <v>3</v>
      </c>
      <c r="C50" s="54" t="s">
        <v>47</v>
      </c>
      <c r="E50" s="1" t="s">
        <v>1269</v>
      </c>
      <c r="G50" t="s">
        <v>1359</v>
      </c>
    </row>
    <row r="51" spans="1:7" x14ac:dyDescent="0.25">
      <c r="A51" t="s">
        <v>21</v>
      </c>
      <c r="B51" t="s">
        <v>3</v>
      </c>
      <c r="C51" s="54" t="s">
        <v>48</v>
      </c>
      <c r="E51" s="1" t="s">
        <v>1269</v>
      </c>
      <c r="G51" t="s">
        <v>1359</v>
      </c>
    </row>
    <row r="52" spans="1:7" x14ac:dyDescent="0.25">
      <c r="A52" t="s">
        <v>21</v>
      </c>
      <c r="B52" t="s">
        <v>3</v>
      </c>
      <c r="C52" s="54" t="s">
        <v>49</v>
      </c>
      <c r="E52" s="1" t="s">
        <v>1269</v>
      </c>
      <c r="G52" t="s">
        <v>1359</v>
      </c>
    </row>
    <row r="53" spans="1:7" x14ac:dyDescent="0.25">
      <c r="A53" t="s">
        <v>21</v>
      </c>
      <c r="B53" t="s">
        <v>3</v>
      </c>
      <c r="C53" s="54" t="s">
        <v>50</v>
      </c>
      <c r="E53" s="1" t="s">
        <v>1269</v>
      </c>
      <c r="G53" t="s">
        <v>1359</v>
      </c>
    </row>
    <row r="54" spans="1:7" x14ac:dyDescent="0.25">
      <c r="A54" t="s">
        <v>21</v>
      </c>
      <c r="B54" t="s">
        <v>3</v>
      </c>
      <c r="C54" s="54" t="s">
        <v>51</v>
      </c>
      <c r="E54" s="1" t="s">
        <v>1269</v>
      </c>
      <c r="G54" t="s">
        <v>1359</v>
      </c>
    </row>
    <row r="55" spans="1:7" x14ac:dyDescent="0.25">
      <c r="A55" t="s">
        <v>21</v>
      </c>
      <c r="B55" t="s">
        <v>8</v>
      </c>
      <c r="C55" s="54" t="s">
        <v>52</v>
      </c>
      <c r="E55" s="1" t="s">
        <v>1269</v>
      </c>
      <c r="G55" t="s">
        <v>1359</v>
      </c>
    </row>
    <row r="56" spans="1:7" x14ac:dyDescent="0.25">
      <c r="A56" t="s">
        <v>21</v>
      </c>
      <c r="B56" t="s">
        <v>8</v>
      </c>
      <c r="C56" s="54" t="s">
        <v>53</v>
      </c>
      <c r="E56" s="1" t="s">
        <v>1269</v>
      </c>
      <c r="G56" t="s">
        <v>1359</v>
      </c>
    </row>
    <row r="57" spans="1:7" x14ac:dyDescent="0.25">
      <c r="A57" t="s">
        <v>21</v>
      </c>
      <c r="B57" t="s">
        <v>95</v>
      </c>
      <c r="C57" s="54" t="s">
        <v>54</v>
      </c>
      <c r="E57" s="1" t="s">
        <v>1269</v>
      </c>
      <c r="G57" t="s">
        <v>1359</v>
      </c>
    </row>
    <row r="58" spans="1:7" x14ac:dyDescent="0.25">
      <c r="A58" t="s">
        <v>21</v>
      </c>
      <c r="B58" t="s">
        <v>3</v>
      </c>
      <c r="C58" s="54" t="s">
        <v>55</v>
      </c>
      <c r="E58" s="1" t="s">
        <v>1269</v>
      </c>
      <c r="G58" t="s">
        <v>1359</v>
      </c>
    </row>
    <row r="59" spans="1:7" x14ac:dyDescent="0.25">
      <c r="A59" t="s">
        <v>21</v>
      </c>
      <c r="B59" t="s">
        <v>3</v>
      </c>
      <c r="C59" s="54" t="s">
        <v>56</v>
      </c>
      <c r="E59" s="1" t="s">
        <v>1269</v>
      </c>
      <c r="G59" t="s">
        <v>1359</v>
      </c>
    </row>
    <row r="60" spans="1:7" x14ac:dyDescent="0.25">
      <c r="A60" t="s">
        <v>21</v>
      </c>
      <c r="B60" t="s">
        <v>3</v>
      </c>
      <c r="C60" s="54" t="s">
        <v>57</v>
      </c>
      <c r="E60" s="1" t="s">
        <v>1269</v>
      </c>
      <c r="G60" t="s">
        <v>1359</v>
      </c>
    </row>
    <row r="61" spans="1:7" x14ac:dyDescent="0.25">
      <c r="A61" t="s">
        <v>21</v>
      </c>
      <c r="B61" t="s">
        <v>95</v>
      </c>
      <c r="C61" s="54" t="s">
        <v>58</v>
      </c>
      <c r="E61" s="1" t="s">
        <v>1269</v>
      </c>
      <c r="G61" t="s">
        <v>1359</v>
      </c>
    </row>
    <row r="62" spans="1:7" x14ac:dyDescent="0.25">
      <c r="A62" t="s">
        <v>21</v>
      </c>
      <c r="B62" t="s">
        <v>3</v>
      </c>
      <c r="C62" s="54" t="s">
        <v>59</v>
      </c>
      <c r="E62" s="1" t="s">
        <v>1269</v>
      </c>
      <c r="G62" t="s">
        <v>1359</v>
      </c>
    </row>
    <row r="63" spans="1:7" x14ac:dyDescent="0.25">
      <c r="A63" t="s">
        <v>21</v>
      </c>
      <c r="B63" t="s">
        <v>3</v>
      </c>
      <c r="C63" s="54" t="s">
        <v>60</v>
      </c>
      <c r="E63" s="1" t="s">
        <v>1269</v>
      </c>
      <c r="G63" t="s">
        <v>1359</v>
      </c>
    </row>
    <row r="64" spans="1:7" x14ac:dyDescent="0.25">
      <c r="A64" t="s">
        <v>21</v>
      </c>
      <c r="B64" t="s">
        <v>3</v>
      </c>
      <c r="C64" s="54" t="s">
        <v>61</v>
      </c>
      <c r="E64" s="1" t="s">
        <v>1269</v>
      </c>
      <c r="G64" t="s">
        <v>1359</v>
      </c>
    </row>
    <row r="65" spans="1:7" x14ac:dyDescent="0.25">
      <c r="A65" t="s">
        <v>21</v>
      </c>
      <c r="B65" t="s">
        <v>3</v>
      </c>
      <c r="C65" s="54" t="s">
        <v>62</v>
      </c>
      <c r="E65" s="1" t="s">
        <v>1269</v>
      </c>
      <c r="G65" t="s">
        <v>1359</v>
      </c>
    </row>
    <row r="66" spans="1:7" x14ac:dyDescent="0.25">
      <c r="A66" t="s">
        <v>21</v>
      </c>
      <c r="B66" t="s">
        <v>3</v>
      </c>
      <c r="C66" s="54" t="s">
        <v>63</v>
      </c>
      <c r="E66" s="1" t="s">
        <v>1269</v>
      </c>
      <c r="G66" t="s">
        <v>1359</v>
      </c>
    </row>
    <row r="67" spans="1:7" x14ac:dyDescent="0.25">
      <c r="A67" t="s">
        <v>21</v>
      </c>
      <c r="B67" t="s">
        <v>8</v>
      </c>
      <c r="C67" s="54" t="s">
        <v>64</v>
      </c>
      <c r="E67" s="1" t="s">
        <v>1269</v>
      </c>
      <c r="G67" t="s">
        <v>1359</v>
      </c>
    </row>
    <row r="68" spans="1:7" x14ac:dyDescent="0.25">
      <c r="A68" t="s">
        <v>21</v>
      </c>
      <c r="B68" t="s">
        <v>8</v>
      </c>
      <c r="C68" s="54" t="s">
        <v>65</v>
      </c>
      <c r="E68" s="1" t="s">
        <v>1269</v>
      </c>
      <c r="G68" t="s">
        <v>1359</v>
      </c>
    </row>
    <row r="69" spans="1:7" x14ac:dyDescent="0.25">
      <c r="A69" t="s">
        <v>21</v>
      </c>
      <c r="B69" t="s">
        <v>256</v>
      </c>
      <c r="C69" s="54" t="s">
        <v>66</v>
      </c>
      <c r="E69" s="1" t="s">
        <v>1269</v>
      </c>
      <c r="G69" t="s">
        <v>1359</v>
      </c>
    </row>
    <row r="70" spans="1:7" x14ac:dyDescent="0.25">
      <c r="A70" t="s">
        <v>21</v>
      </c>
      <c r="B70" t="s">
        <v>3</v>
      </c>
      <c r="C70" s="54" t="s">
        <v>67</v>
      </c>
      <c r="E70" s="1" t="s">
        <v>1269</v>
      </c>
      <c r="G70" t="s">
        <v>1359</v>
      </c>
    </row>
    <row r="71" spans="1:7" x14ac:dyDescent="0.25">
      <c r="A71" t="s">
        <v>21</v>
      </c>
      <c r="B71" t="s">
        <v>3</v>
      </c>
      <c r="C71" s="54" t="s">
        <v>68</v>
      </c>
      <c r="E71" s="1" t="s">
        <v>1269</v>
      </c>
      <c r="G71" t="s">
        <v>1359</v>
      </c>
    </row>
    <row r="72" spans="1:7" x14ac:dyDescent="0.25">
      <c r="A72" t="s">
        <v>21</v>
      </c>
      <c r="B72" t="s">
        <v>95</v>
      </c>
      <c r="C72" s="54" t="s">
        <v>69</v>
      </c>
      <c r="E72" s="1" t="s">
        <v>1269</v>
      </c>
      <c r="G72" t="s">
        <v>1359</v>
      </c>
    </row>
    <row r="73" spans="1:7" x14ac:dyDescent="0.25">
      <c r="A73" t="s">
        <v>21</v>
      </c>
      <c r="B73" t="s">
        <v>95</v>
      </c>
      <c r="C73" s="54" t="s">
        <v>70</v>
      </c>
      <c r="E73" s="1" t="s">
        <v>1269</v>
      </c>
      <c r="G73" t="s">
        <v>1359</v>
      </c>
    </row>
    <row r="74" spans="1:7" x14ac:dyDescent="0.25">
      <c r="A74" t="s">
        <v>21</v>
      </c>
      <c r="B74" t="s">
        <v>256</v>
      </c>
      <c r="C74" s="54" t="s">
        <v>222</v>
      </c>
      <c r="E74" s="1" t="s">
        <v>1270</v>
      </c>
      <c r="G74" t="s">
        <v>1359</v>
      </c>
    </row>
    <row r="75" spans="1:7" x14ac:dyDescent="0.25">
      <c r="A75" t="s">
        <v>21</v>
      </c>
      <c r="B75" t="s">
        <v>3</v>
      </c>
      <c r="C75" s="54" t="s">
        <v>72</v>
      </c>
      <c r="E75" s="1" t="s">
        <v>1269</v>
      </c>
      <c r="G75" t="s">
        <v>1359</v>
      </c>
    </row>
    <row r="76" spans="1:7" x14ac:dyDescent="0.25">
      <c r="A76" t="s">
        <v>21</v>
      </c>
      <c r="B76" t="s">
        <v>3</v>
      </c>
      <c r="C76" s="54" t="s">
        <v>73</v>
      </c>
      <c r="E76" s="1" t="s">
        <v>1269</v>
      </c>
      <c r="G76" t="s">
        <v>1359</v>
      </c>
    </row>
    <row r="77" spans="1:7" x14ac:dyDescent="0.25">
      <c r="A77" t="s">
        <v>21</v>
      </c>
      <c r="B77" t="s">
        <v>3</v>
      </c>
      <c r="C77" s="54" t="s">
        <v>74</v>
      </c>
      <c r="E77" s="1" t="s">
        <v>1269</v>
      </c>
      <c r="G77" t="s">
        <v>1359</v>
      </c>
    </row>
    <row r="78" spans="1:7" x14ac:dyDescent="0.25">
      <c r="A78" t="s">
        <v>21</v>
      </c>
      <c r="B78" t="s">
        <v>3</v>
      </c>
      <c r="C78" s="54" t="s">
        <v>75</v>
      </c>
      <c r="E78" s="1" t="s">
        <v>1269</v>
      </c>
      <c r="G78" t="s">
        <v>1359</v>
      </c>
    </row>
    <row r="79" spans="1:7" x14ac:dyDescent="0.25">
      <c r="A79" t="s">
        <v>21</v>
      </c>
      <c r="B79" t="s">
        <v>8</v>
      </c>
      <c r="C79" s="54" t="s">
        <v>76</v>
      </c>
      <c r="E79" s="1" t="s">
        <v>1269</v>
      </c>
      <c r="G79" t="s">
        <v>1359</v>
      </c>
    </row>
    <row r="80" spans="1:7" x14ac:dyDescent="0.25">
      <c r="A80" t="s">
        <v>21</v>
      </c>
      <c r="B80" t="s">
        <v>8</v>
      </c>
      <c r="C80" s="54" t="s">
        <v>77</v>
      </c>
      <c r="E80" s="1" t="s">
        <v>1269</v>
      </c>
      <c r="G80" t="s">
        <v>1359</v>
      </c>
    </row>
    <row r="81" spans="1:7" x14ac:dyDescent="0.25">
      <c r="A81" t="s">
        <v>21</v>
      </c>
      <c r="B81" t="s">
        <v>95</v>
      </c>
      <c r="C81" s="54" t="s">
        <v>78</v>
      </c>
      <c r="E81" s="1" t="s">
        <v>1269</v>
      </c>
      <c r="G81" t="s">
        <v>1359</v>
      </c>
    </row>
    <row r="82" spans="1:7" x14ac:dyDescent="0.25">
      <c r="A82" t="s">
        <v>21</v>
      </c>
      <c r="B82" t="s">
        <v>3</v>
      </c>
      <c r="C82" s="54" t="s">
        <v>79</v>
      </c>
      <c r="E82" s="1" t="s">
        <v>1269</v>
      </c>
      <c r="G82" t="s">
        <v>1359</v>
      </c>
    </row>
    <row r="83" spans="1:7" x14ac:dyDescent="0.25">
      <c r="A83" t="s">
        <v>21</v>
      </c>
      <c r="B83" t="s">
        <v>3</v>
      </c>
      <c r="C83" s="54" t="s">
        <v>80</v>
      </c>
      <c r="E83" s="1" t="s">
        <v>1269</v>
      </c>
      <c r="G83" t="s">
        <v>1359</v>
      </c>
    </row>
    <row r="84" spans="1:7" x14ac:dyDescent="0.25">
      <c r="A84" t="s">
        <v>21</v>
      </c>
      <c r="B84" t="s">
        <v>95</v>
      </c>
      <c r="C84" s="54" t="s">
        <v>81</v>
      </c>
      <c r="E84" s="1" t="s">
        <v>1269</v>
      </c>
      <c r="G84" t="s">
        <v>1359</v>
      </c>
    </row>
    <row r="85" spans="1:7" x14ac:dyDescent="0.25">
      <c r="A85" t="s">
        <v>21</v>
      </c>
      <c r="B85" t="s">
        <v>95</v>
      </c>
      <c r="C85" s="54" t="s">
        <v>82</v>
      </c>
      <c r="E85" s="1" t="s">
        <v>1269</v>
      </c>
      <c r="G85" t="s">
        <v>1359</v>
      </c>
    </row>
    <row r="86" spans="1:7" x14ac:dyDescent="0.25">
      <c r="A86" t="s">
        <v>21</v>
      </c>
      <c r="B86" t="s">
        <v>3</v>
      </c>
      <c r="C86" s="54" t="s">
        <v>83</v>
      </c>
      <c r="E86" s="1" t="s">
        <v>1269</v>
      </c>
      <c r="G86" t="s">
        <v>1359</v>
      </c>
    </row>
    <row r="87" spans="1:7" x14ac:dyDescent="0.25">
      <c r="A87" t="s">
        <v>21</v>
      </c>
      <c r="B87" t="s">
        <v>3</v>
      </c>
      <c r="C87" s="54" t="s">
        <v>84</v>
      </c>
      <c r="E87" s="1" t="s">
        <v>1269</v>
      </c>
      <c r="G87" t="s">
        <v>1359</v>
      </c>
    </row>
    <row r="88" spans="1:7" x14ac:dyDescent="0.25">
      <c r="A88" t="s">
        <v>21</v>
      </c>
      <c r="B88" t="s">
        <v>3</v>
      </c>
      <c r="C88" s="54" t="s">
        <v>85</v>
      </c>
      <c r="E88" s="1" t="s">
        <v>1269</v>
      </c>
      <c r="G88" t="s">
        <v>1359</v>
      </c>
    </row>
    <row r="89" spans="1:7" x14ac:dyDescent="0.25">
      <c r="A89" t="s">
        <v>21</v>
      </c>
      <c r="B89" t="s">
        <v>3</v>
      </c>
      <c r="C89" s="54" t="s">
        <v>86</v>
      </c>
      <c r="E89" s="1" t="s">
        <v>1269</v>
      </c>
      <c r="G89" t="s">
        <v>1359</v>
      </c>
    </row>
    <row r="90" spans="1:7" x14ac:dyDescent="0.25">
      <c r="A90" t="s">
        <v>21</v>
      </c>
      <c r="B90" t="s">
        <v>3</v>
      </c>
      <c r="C90" s="54" t="s">
        <v>87</v>
      </c>
      <c r="E90" s="1" t="s">
        <v>1269</v>
      </c>
      <c r="G90" t="s">
        <v>1359</v>
      </c>
    </row>
    <row r="91" spans="1:7" x14ac:dyDescent="0.25">
      <c r="A91" t="s">
        <v>21</v>
      </c>
      <c r="B91" t="s">
        <v>3</v>
      </c>
      <c r="C91" s="54" t="s">
        <v>88</v>
      </c>
      <c r="E91" s="1" t="s">
        <v>1269</v>
      </c>
      <c r="G91" t="s">
        <v>1359</v>
      </c>
    </row>
    <row r="92" spans="1:7" x14ac:dyDescent="0.25">
      <c r="A92" t="s">
        <v>21</v>
      </c>
      <c r="B92" t="s">
        <v>3</v>
      </c>
      <c r="C92" s="54" t="s">
        <v>89</v>
      </c>
      <c r="E92" s="1" t="s">
        <v>1269</v>
      </c>
      <c r="G92" t="s">
        <v>1359</v>
      </c>
    </row>
    <row r="93" spans="1:7" x14ac:dyDescent="0.25">
      <c r="A93" t="s">
        <v>21</v>
      </c>
      <c r="B93" t="s">
        <v>95</v>
      </c>
      <c r="C93" s="54" t="s">
        <v>90</v>
      </c>
      <c r="E93" s="1" t="s">
        <v>1269</v>
      </c>
      <c r="G93" t="s">
        <v>1359</v>
      </c>
    </row>
    <row r="94" spans="1:7" x14ac:dyDescent="0.25">
      <c r="A94" t="s">
        <v>21</v>
      </c>
      <c r="B94" t="s">
        <v>3</v>
      </c>
      <c r="C94" s="54" t="s">
        <v>91</v>
      </c>
      <c r="E94" s="1" t="s">
        <v>1269</v>
      </c>
      <c r="G94" t="s">
        <v>1359</v>
      </c>
    </row>
    <row r="95" spans="1:7" x14ac:dyDescent="0.25">
      <c r="A95" t="s">
        <v>21</v>
      </c>
      <c r="B95" t="s">
        <v>3</v>
      </c>
      <c r="C95" s="54" t="s">
        <v>92</v>
      </c>
      <c r="E95" s="1" t="s">
        <v>1269</v>
      </c>
      <c r="G95" t="s">
        <v>1359</v>
      </c>
    </row>
    <row r="96" spans="1:7" x14ac:dyDescent="0.25">
      <c r="A96" t="s">
        <v>21</v>
      </c>
      <c r="B96" t="s">
        <v>95</v>
      </c>
      <c r="C96" s="54" t="s">
        <v>93</v>
      </c>
      <c r="E96" s="1" t="s">
        <v>1269</v>
      </c>
      <c r="G96" t="s">
        <v>1359</v>
      </c>
    </row>
    <row r="97" spans="1:7" x14ac:dyDescent="0.25">
      <c r="A97" t="s">
        <v>21</v>
      </c>
      <c r="B97" t="s">
        <v>95</v>
      </c>
      <c r="C97" s="54" t="s">
        <v>94</v>
      </c>
      <c r="E97" s="1" t="s">
        <v>1269</v>
      </c>
      <c r="G97" t="s">
        <v>1359</v>
      </c>
    </row>
    <row r="98" spans="1:7" x14ac:dyDescent="0.25">
      <c r="A98" t="s">
        <v>19</v>
      </c>
      <c r="B98" t="s">
        <v>3</v>
      </c>
      <c r="C98" s="54" t="s">
        <v>96</v>
      </c>
      <c r="E98" s="1" t="s">
        <v>1299</v>
      </c>
      <c r="G98" t="s">
        <v>1358</v>
      </c>
    </row>
    <row r="99" spans="1:7" x14ac:dyDescent="0.25">
      <c r="A99" t="s">
        <v>19</v>
      </c>
      <c r="B99" t="s">
        <v>3</v>
      </c>
      <c r="C99" s="54" t="s">
        <v>97</v>
      </c>
      <c r="E99" s="1" t="s">
        <v>1299</v>
      </c>
      <c r="G99" t="s">
        <v>1358</v>
      </c>
    </row>
    <row r="100" spans="1:7" x14ac:dyDescent="0.25">
      <c r="A100" t="s">
        <v>19</v>
      </c>
      <c r="B100" t="s">
        <v>3</v>
      </c>
      <c r="C100" s="54" t="s">
        <v>98</v>
      </c>
      <c r="E100" s="1" t="s">
        <v>1299</v>
      </c>
      <c r="G100" t="s">
        <v>1358</v>
      </c>
    </row>
    <row r="101" spans="1:7" x14ac:dyDescent="0.25">
      <c r="A101" t="s">
        <v>19</v>
      </c>
      <c r="B101" t="s">
        <v>3</v>
      </c>
      <c r="C101" s="54" t="s">
        <v>99</v>
      </c>
      <c r="E101" s="1" t="s">
        <v>1299</v>
      </c>
      <c r="G101" t="s">
        <v>1358</v>
      </c>
    </row>
    <row r="102" spans="1:7" x14ac:dyDescent="0.25">
      <c r="A102" t="s">
        <v>19</v>
      </c>
      <c r="B102" t="s">
        <v>3</v>
      </c>
      <c r="C102" s="54" t="s">
        <v>100</v>
      </c>
      <c r="E102" s="1" t="s">
        <v>1299</v>
      </c>
      <c r="G102" t="s">
        <v>1358</v>
      </c>
    </row>
    <row r="103" spans="1:7" x14ac:dyDescent="0.25">
      <c r="A103" t="s">
        <v>19</v>
      </c>
      <c r="B103" t="s">
        <v>3</v>
      </c>
      <c r="C103" s="54" t="s">
        <v>101</v>
      </c>
      <c r="E103" s="1" t="s">
        <v>1299</v>
      </c>
      <c r="G103" t="s">
        <v>1358</v>
      </c>
    </row>
    <row r="104" spans="1:7" x14ac:dyDescent="0.25">
      <c r="A104" t="s">
        <v>19</v>
      </c>
      <c r="B104" t="s">
        <v>3</v>
      </c>
      <c r="C104" s="54" t="s">
        <v>102</v>
      </c>
      <c r="E104" s="1" t="s">
        <v>1299</v>
      </c>
      <c r="G104" t="s">
        <v>1358</v>
      </c>
    </row>
    <row r="105" spans="1:7" x14ac:dyDescent="0.25">
      <c r="A105" t="s">
        <v>19</v>
      </c>
      <c r="B105" t="s">
        <v>8</v>
      </c>
      <c r="C105" s="54" t="s">
        <v>103</v>
      </c>
      <c r="E105" s="1" t="s">
        <v>1299</v>
      </c>
      <c r="G105" t="s">
        <v>1358</v>
      </c>
    </row>
    <row r="106" spans="1:7" x14ac:dyDescent="0.25">
      <c r="A106" t="s">
        <v>19</v>
      </c>
      <c r="B106" t="s">
        <v>8</v>
      </c>
      <c r="C106" s="54" t="s">
        <v>104</v>
      </c>
      <c r="E106" s="1" t="s">
        <v>1299</v>
      </c>
      <c r="G106" t="s">
        <v>1358</v>
      </c>
    </row>
    <row r="107" spans="1:7" x14ac:dyDescent="0.25">
      <c r="A107" t="s">
        <v>19</v>
      </c>
      <c r="B107" t="s">
        <v>3</v>
      </c>
      <c r="C107" s="54" t="s">
        <v>105</v>
      </c>
      <c r="E107" s="1" t="s">
        <v>1299</v>
      </c>
      <c r="G107" t="s">
        <v>1358</v>
      </c>
    </row>
    <row r="108" spans="1:7" x14ac:dyDescent="0.25">
      <c r="A108" t="s">
        <v>19</v>
      </c>
      <c r="B108" t="s">
        <v>3</v>
      </c>
      <c r="C108" s="54" t="s">
        <v>106</v>
      </c>
      <c r="E108" s="1" t="s">
        <v>1299</v>
      </c>
      <c r="G108" t="s">
        <v>1358</v>
      </c>
    </row>
    <row r="109" spans="1:7" x14ac:dyDescent="0.25">
      <c r="A109" t="s">
        <v>19</v>
      </c>
      <c r="B109" t="s">
        <v>3</v>
      </c>
      <c r="C109" s="54" t="s">
        <v>107</v>
      </c>
      <c r="E109" s="1" t="s">
        <v>1299</v>
      </c>
      <c r="G109" t="s">
        <v>1358</v>
      </c>
    </row>
    <row r="110" spans="1:7" x14ac:dyDescent="0.25">
      <c r="A110" t="s">
        <v>19</v>
      </c>
      <c r="B110" t="s">
        <v>3</v>
      </c>
      <c r="C110" s="54" t="s">
        <v>108</v>
      </c>
      <c r="E110" s="1" t="s">
        <v>1299</v>
      </c>
      <c r="G110" t="s">
        <v>1358</v>
      </c>
    </row>
    <row r="111" spans="1:7" x14ac:dyDescent="0.25">
      <c r="A111" t="s">
        <v>19</v>
      </c>
      <c r="B111" t="s">
        <v>3</v>
      </c>
      <c r="C111" s="54" t="s">
        <v>109</v>
      </c>
      <c r="E111" s="1" t="s">
        <v>1299</v>
      </c>
      <c r="G111" t="s">
        <v>1358</v>
      </c>
    </row>
    <row r="112" spans="1:7" x14ac:dyDescent="0.25">
      <c r="A112" t="s">
        <v>19</v>
      </c>
      <c r="B112" t="s">
        <v>3</v>
      </c>
      <c r="C112" s="54" t="s">
        <v>110</v>
      </c>
      <c r="E112" s="1" t="s">
        <v>1299</v>
      </c>
      <c r="G112" t="s">
        <v>1358</v>
      </c>
    </row>
    <row r="113" spans="1:7" x14ac:dyDescent="0.25">
      <c r="A113" t="s">
        <v>19</v>
      </c>
      <c r="B113" t="s">
        <v>3</v>
      </c>
      <c r="C113" s="54" t="s">
        <v>111</v>
      </c>
      <c r="E113" s="1" t="s">
        <v>1299</v>
      </c>
      <c r="G113" t="s">
        <v>1358</v>
      </c>
    </row>
    <row r="114" spans="1:7" x14ac:dyDescent="0.25">
      <c r="A114" t="s">
        <v>19</v>
      </c>
      <c r="B114" t="s">
        <v>3</v>
      </c>
      <c r="C114" s="54" t="s">
        <v>112</v>
      </c>
      <c r="E114" s="1" t="s">
        <v>1299</v>
      </c>
      <c r="G114" t="s">
        <v>1358</v>
      </c>
    </row>
    <row r="115" spans="1:7" x14ac:dyDescent="0.25">
      <c r="A115" t="s">
        <v>19</v>
      </c>
      <c r="B115" t="s">
        <v>8</v>
      </c>
      <c r="C115" s="54" t="s">
        <v>113</v>
      </c>
      <c r="E115" s="1" t="s">
        <v>1299</v>
      </c>
      <c r="G115" t="s">
        <v>1358</v>
      </c>
    </row>
    <row r="116" spans="1:7" x14ac:dyDescent="0.25">
      <c r="A116" t="s">
        <v>19</v>
      </c>
      <c r="B116" t="s">
        <v>8</v>
      </c>
      <c r="C116" s="54" t="s">
        <v>114</v>
      </c>
      <c r="E116" s="1" t="s">
        <v>1299</v>
      </c>
      <c r="G116" t="s">
        <v>1358</v>
      </c>
    </row>
    <row r="117" spans="1:7" x14ac:dyDescent="0.25">
      <c r="A117" t="s">
        <v>21</v>
      </c>
      <c r="B117" t="s">
        <v>3</v>
      </c>
      <c r="C117" s="54" t="s">
        <v>120</v>
      </c>
      <c r="E117" s="1" t="s">
        <v>1270</v>
      </c>
      <c r="G117" t="s">
        <v>1359</v>
      </c>
    </row>
    <row r="118" spans="1:7" x14ac:dyDescent="0.25">
      <c r="A118" t="s">
        <v>21</v>
      </c>
      <c r="B118" t="s">
        <v>3</v>
      </c>
      <c r="C118" s="54" t="s">
        <v>121</v>
      </c>
      <c r="E118" s="1" t="s">
        <v>1270</v>
      </c>
      <c r="G118" t="s">
        <v>1359</v>
      </c>
    </row>
    <row r="119" spans="1:7" x14ac:dyDescent="0.25">
      <c r="A119" t="s">
        <v>21</v>
      </c>
      <c r="B119" t="s">
        <v>3</v>
      </c>
      <c r="C119" s="54" t="s">
        <v>122</v>
      </c>
      <c r="E119" s="1" t="s">
        <v>1270</v>
      </c>
      <c r="G119" t="s">
        <v>1359</v>
      </c>
    </row>
    <row r="120" spans="1:7" x14ac:dyDescent="0.25">
      <c r="A120" t="s">
        <v>21</v>
      </c>
      <c r="B120" t="s">
        <v>3</v>
      </c>
      <c r="C120" s="54" t="s">
        <v>123</v>
      </c>
      <c r="E120" s="1" t="s">
        <v>1270</v>
      </c>
      <c r="G120" t="s">
        <v>1359</v>
      </c>
    </row>
    <row r="121" spans="1:7" x14ac:dyDescent="0.25">
      <c r="A121" t="s">
        <v>21</v>
      </c>
      <c r="B121" t="s">
        <v>3</v>
      </c>
      <c r="C121" s="54" t="s">
        <v>124</v>
      </c>
      <c r="E121" s="1" t="s">
        <v>1270</v>
      </c>
      <c r="G121" t="s">
        <v>1359</v>
      </c>
    </row>
    <row r="122" spans="1:7" x14ac:dyDescent="0.25">
      <c r="A122" t="s">
        <v>21</v>
      </c>
      <c r="B122" t="s">
        <v>8</v>
      </c>
      <c r="C122" s="54" t="s">
        <v>125</v>
      </c>
      <c r="E122" s="1" t="s">
        <v>1270</v>
      </c>
      <c r="G122" t="s">
        <v>1359</v>
      </c>
    </row>
    <row r="123" spans="1:7" x14ac:dyDescent="0.25">
      <c r="A123" t="s">
        <v>21</v>
      </c>
      <c r="B123" t="s">
        <v>8</v>
      </c>
      <c r="C123" s="54" t="s">
        <v>126</v>
      </c>
      <c r="E123" s="1" t="s">
        <v>1270</v>
      </c>
      <c r="G123" t="s">
        <v>1359</v>
      </c>
    </row>
    <row r="124" spans="1:7" x14ac:dyDescent="0.25">
      <c r="A124" t="s">
        <v>21</v>
      </c>
      <c r="B124" t="s">
        <v>8</v>
      </c>
      <c r="C124" s="54" t="s">
        <v>127</v>
      </c>
      <c r="E124" s="1" t="s">
        <v>1270</v>
      </c>
      <c r="G124" t="s">
        <v>1359</v>
      </c>
    </row>
    <row r="125" spans="1:7" x14ac:dyDescent="0.25">
      <c r="A125" t="s">
        <v>21</v>
      </c>
      <c r="B125" t="s">
        <v>8</v>
      </c>
      <c r="C125" s="54" t="s">
        <v>128</v>
      </c>
      <c r="E125" s="1" t="s">
        <v>1270</v>
      </c>
      <c r="G125" t="s">
        <v>1359</v>
      </c>
    </row>
    <row r="126" spans="1:7" x14ac:dyDescent="0.25">
      <c r="A126" t="s">
        <v>21</v>
      </c>
      <c r="B126" t="s">
        <v>8</v>
      </c>
      <c r="C126" s="54" t="s">
        <v>129</v>
      </c>
      <c r="E126" s="1" t="s">
        <v>1270</v>
      </c>
      <c r="G126" t="s">
        <v>1359</v>
      </c>
    </row>
    <row r="127" spans="1:7" x14ac:dyDescent="0.25">
      <c r="A127" t="s">
        <v>21</v>
      </c>
      <c r="B127" t="s">
        <v>8</v>
      </c>
      <c r="C127" s="54" t="s">
        <v>130</v>
      </c>
      <c r="E127" s="1" t="s">
        <v>1270</v>
      </c>
      <c r="G127" t="s">
        <v>1359</v>
      </c>
    </row>
    <row r="128" spans="1:7" x14ac:dyDescent="0.25">
      <c r="A128" t="s">
        <v>21</v>
      </c>
      <c r="B128" t="s">
        <v>8</v>
      </c>
      <c r="C128" s="54" t="s">
        <v>131</v>
      </c>
      <c r="E128" s="1" t="s">
        <v>1270</v>
      </c>
      <c r="G128" t="s">
        <v>1359</v>
      </c>
    </row>
    <row r="129" spans="1:7" x14ac:dyDescent="0.25">
      <c r="A129" t="s">
        <v>21</v>
      </c>
      <c r="B129" t="s">
        <v>3</v>
      </c>
      <c r="C129" s="54" t="s">
        <v>132</v>
      </c>
      <c r="E129" s="1" t="s">
        <v>1270</v>
      </c>
      <c r="G129" t="s">
        <v>1359</v>
      </c>
    </row>
    <row r="130" spans="1:7" x14ac:dyDescent="0.25">
      <c r="A130" t="s">
        <v>21</v>
      </c>
      <c r="B130" t="s">
        <v>3</v>
      </c>
      <c r="C130" s="54" t="s">
        <v>133</v>
      </c>
      <c r="E130" s="1" t="s">
        <v>1270</v>
      </c>
      <c r="G130" t="s">
        <v>1359</v>
      </c>
    </row>
    <row r="131" spans="1:7" x14ac:dyDescent="0.25">
      <c r="A131" t="s">
        <v>21</v>
      </c>
      <c r="B131" t="s">
        <v>256</v>
      </c>
      <c r="C131" s="54" t="s">
        <v>134</v>
      </c>
      <c r="E131" s="1" t="s">
        <v>1270</v>
      </c>
      <c r="G131" t="s">
        <v>1359</v>
      </c>
    </row>
    <row r="132" spans="1:7" x14ac:dyDescent="0.25">
      <c r="A132" t="s">
        <v>21</v>
      </c>
      <c r="B132" t="s">
        <v>3</v>
      </c>
      <c r="C132" s="54" t="s">
        <v>135</v>
      </c>
      <c r="E132" s="1" t="s">
        <v>1270</v>
      </c>
      <c r="G132" t="s">
        <v>1359</v>
      </c>
    </row>
    <row r="133" spans="1:7" x14ac:dyDescent="0.25">
      <c r="A133" t="s">
        <v>21</v>
      </c>
      <c r="B133" t="s">
        <v>3</v>
      </c>
      <c r="C133" s="54" t="s">
        <v>136</v>
      </c>
      <c r="E133" s="1" t="s">
        <v>1270</v>
      </c>
      <c r="G133" t="s">
        <v>1359</v>
      </c>
    </row>
    <row r="134" spans="1:7" x14ac:dyDescent="0.25">
      <c r="A134" t="s">
        <v>21</v>
      </c>
      <c r="B134" t="s">
        <v>3</v>
      </c>
      <c r="C134" s="54" t="s">
        <v>137</v>
      </c>
      <c r="E134" s="1" t="s">
        <v>1270</v>
      </c>
      <c r="G134" t="s">
        <v>1359</v>
      </c>
    </row>
    <row r="135" spans="1:7" x14ac:dyDescent="0.25">
      <c r="A135" t="s">
        <v>21</v>
      </c>
      <c r="B135" t="s">
        <v>3</v>
      </c>
      <c r="C135" s="54" t="s">
        <v>138</v>
      </c>
      <c r="E135" s="1" t="s">
        <v>1270</v>
      </c>
      <c r="G135" t="s">
        <v>1359</v>
      </c>
    </row>
    <row r="136" spans="1:7" x14ac:dyDescent="0.25">
      <c r="A136" t="s">
        <v>21</v>
      </c>
      <c r="B136" t="s">
        <v>3</v>
      </c>
      <c r="C136" s="54" t="s">
        <v>139</v>
      </c>
      <c r="E136" s="1" t="s">
        <v>1270</v>
      </c>
      <c r="G136" t="s">
        <v>1359</v>
      </c>
    </row>
    <row r="137" spans="1:7" x14ac:dyDescent="0.25">
      <c r="A137" t="s">
        <v>21</v>
      </c>
      <c r="B137" t="s">
        <v>8</v>
      </c>
      <c r="C137" s="54" t="s">
        <v>140</v>
      </c>
      <c r="E137" s="1" t="s">
        <v>1270</v>
      </c>
      <c r="G137" t="s">
        <v>1359</v>
      </c>
    </row>
    <row r="138" spans="1:7" x14ac:dyDescent="0.25">
      <c r="A138" t="s">
        <v>21</v>
      </c>
      <c r="B138" t="s">
        <v>8</v>
      </c>
      <c r="C138" s="54" t="s">
        <v>141</v>
      </c>
      <c r="E138" s="1" t="s">
        <v>1270</v>
      </c>
      <c r="G138" t="s">
        <v>1359</v>
      </c>
    </row>
    <row r="139" spans="1:7" x14ac:dyDescent="0.25">
      <c r="A139" t="s">
        <v>21</v>
      </c>
      <c r="B139" t="s">
        <v>8</v>
      </c>
      <c r="C139" s="54" t="s">
        <v>142</v>
      </c>
      <c r="E139" s="1" t="s">
        <v>1270</v>
      </c>
      <c r="G139" t="s">
        <v>1359</v>
      </c>
    </row>
    <row r="140" spans="1:7" x14ac:dyDescent="0.25">
      <c r="A140" t="s">
        <v>21</v>
      </c>
      <c r="B140" t="s">
        <v>8</v>
      </c>
      <c r="C140" s="54" t="s">
        <v>143</v>
      </c>
      <c r="E140" s="1" t="s">
        <v>1270</v>
      </c>
      <c r="G140" t="s">
        <v>1359</v>
      </c>
    </row>
    <row r="141" spans="1:7" x14ac:dyDescent="0.25">
      <c r="A141" t="s">
        <v>21</v>
      </c>
      <c r="B141" t="s">
        <v>8</v>
      </c>
      <c r="C141" s="54" t="s">
        <v>144</v>
      </c>
      <c r="E141" s="1" t="s">
        <v>1270</v>
      </c>
      <c r="G141" t="s">
        <v>1359</v>
      </c>
    </row>
    <row r="142" spans="1:7" x14ac:dyDescent="0.25">
      <c r="A142" t="s">
        <v>21</v>
      </c>
      <c r="B142" t="s">
        <v>8</v>
      </c>
      <c r="C142" s="54" t="s">
        <v>145</v>
      </c>
      <c r="E142" s="1" t="s">
        <v>1270</v>
      </c>
      <c r="G142" t="s">
        <v>1359</v>
      </c>
    </row>
    <row r="143" spans="1:7" x14ac:dyDescent="0.25">
      <c r="A143" t="s">
        <v>21</v>
      </c>
      <c r="B143" t="s">
        <v>3</v>
      </c>
      <c r="C143" s="54" t="s">
        <v>146</v>
      </c>
      <c r="E143" s="1" t="s">
        <v>1270</v>
      </c>
      <c r="G143" t="s">
        <v>1359</v>
      </c>
    </row>
    <row r="144" spans="1:7" x14ac:dyDescent="0.25">
      <c r="A144" t="s">
        <v>21</v>
      </c>
      <c r="B144" t="s">
        <v>3</v>
      </c>
      <c r="C144" s="54" t="s">
        <v>147</v>
      </c>
      <c r="E144" s="1" t="s">
        <v>1270</v>
      </c>
      <c r="G144" t="s">
        <v>1359</v>
      </c>
    </row>
    <row r="145" spans="1:7" x14ac:dyDescent="0.25">
      <c r="A145" t="s">
        <v>21</v>
      </c>
      <c r="B145" t="s">
        <v>3</v>
      </c>
      <c r="C145" s="54" t="s">
        <v>148</v>
      </c>
      <c r="E145" s="1" t="s">
        <v>1270</v>
      </c>
      <c r="G145" t="s">
        <v>1359</v>
      </c>
    </row>
    <row r="146" spans="1:7" x14ac:dyDescent="0.25">
      <c r="A146" t="s">
        <v>21</v>
      </c>
      <c r="B146" t="s">
        <v>256</v>
      </c>
      <c r="C146" s="54" t="s">
        <v>149</v>
      </c>
      <c r="E146" s="1" t="s">
        <v>1270</v>
      </c>
      <c r="G146" t="s">
        <v>1359</v>
      </c>
    </row>
    <row r="147" spans="1:7" x14ac:dyDescent="0.25">
      <c r="A147" t="s">
        <v>21</v>
      </c>
      <c r="B147" t="s">
        <v>3</v>
      </c>
      <c r="C147" s="54" t="s">
        <v>150</v>
      </c>
      <c r="E147" s="1" t="s">
        <v>1270</v>
      </c>
      <c r="G147" t="s">
        <v>1359</v>
      </c>
    </row>
    <row r="148" spans="1:7" x14ac:dyDescent="0.25">
      <c r="A148" t="s">
        <v>21</v>
      </c>
      <c r="B148" t="s">
        <v>3</v>
      </c>
      <c r="C148" s="54" t="s">
        <v>151</v>
      </c>
      <c r="E148" s="1" t="s">
        <v>1270</v>
      </c>
      <c r="G148" t="s">
        <v>1359</v>
      </c>
    </row>
    <row r="149" spans="1:7" x14ac:dyDescent="0.25">
      <c r="A149" t="s">
        <v>21</v>
      </c>
      <c r="B149" t="s">
        <v>3</v>
      </c>
      <c r="C149" s="54" t="s">
        <v>152</v>
      </c>
      <c r="E149" s="1" t="s">
        <v>1270</v>
      </c>
      <c r="G149" t="s">
        <v>1359</v>
      </c>
    </row>
    <row r="150" spans="1:7" x14ac:dyDescent="0.25">
      <c r="A150" t="s">
        <v>21</v>
      </c>
      <c r="B150" t="s">
        <v>3</v>
      </c>
      <c r="C150" s="54" t="s">
        <v>153</v>
      </c>
      <c r="E150" s="1" t="s">
        <v>1270</v>
      </c>
      <c r="G150" t="s">
        <v>1359</v>
      </c>
    </row>
    <row r="151" spans="1:7" x14ac:dyDescent="0.25">
      <c r="A151" t="s">
        <v>21</v>
      </c>
      <c r="B151" t="s">
        <v>3</v>
      </c>
      <c r="C151" s="54" t="s">
        <v>154</v>
      </c>
      <c r="E151" s="1" t="s">
        <v>1270</v>
      </c>
      <c r="G151" t="s">
        <v>1359</v>
      </c>
    </row>
    <row r="152" spans="1:7" x14ac:dyDescent="0.25">
      <c r="A152" t="s">
        <v>21</v>
      </c>
      <c r="B152" t="s">
        <v>8</v>
      </c>
      <c r="C152" s="54" t="s">
        <v>155</v>
      </c>
      <c r="E152" s="1" t="s">
        <v>1270</v>
      </c>
      <c r="G152" t="s">
        <v>1359</v>
      </c>
    </row>
    <row r="153" spans="1:7" x14ac:dyDescent="0.25">
      <c r="A153" t="s">
        <v>21</v>
      </c>
      <c r="B153" t="s">
        <v>8</v>
      </c>
      <c r="C153" s="54" t="s">
        <v>156</v>
      </c>
      <c r="E153" s="1" t="s">
        <v>1270</v>
      </c>
      <c r="G153" t="s">
        <v>1359</v>
      </c>
    </row>
    <row r="154" spans="1:7" x14ac:dyDescent="0.25">
      <c r="A154" t="s">
        <v>21</v>
      </c>
      <c r="B154" t="s">
        <v>8</v>
      </c>
      <c r="C154" s="54" t="s">
        <v>157</v>
      </c>
      <c r="E154" s="1" t="s">
        <v>1270</v>
      </c>
      <c r="G154" t="s">
        <v>1359</v>
      </c>
    </row>
    <row r="155" spans="1:7" x14ac:dyDescent="0.25">
      <c r="A155" t="s">
        <v>21</v>
      </c>
      <c r="B155" t="s">
        <v>8</v>
      </c>
      <c r="C155" s="54" t="s">
        <v>158</v>
      </c>
      <c r="E155" s="1" t="s">
        <v>1270</v>
      </c>
      <c r="G155" t="s">
        <v>1359</v>
      </c>
    </row>
    <row r="156" spans="1:7" x14ac:dyDescent="0.25">
      <c r="A156" t="s">
        <v>21</v>
      </c>
      <c r="B156" t="s">
        <v>8</v>
      </c>
      <c r="C156" s="54" t="s">
        <v>159</v>
      </c>
      <c r="E156" s="1" t="s">
        <v>1270</v>
      </c>
      <c r="G156" t="s">
        <v>1359</v>
      </c>
    </row>
    <row r="157" spans="1:7" x14ac:dyDescent="0.25">
      <c r="A157" t="s">
        <v>21</v>
      </c>
      <c r="B157" t="s">
        <v>8</v>
      </c>
      <c r="C157" s="54" t="s">
        <v>160</v>
      </c>
      <c r="E157" s="1" t="s">
        <v>1270</v>
      </c>
      <c r="G157" t="s">
        <v>1359</v>
      </c>
    </row>
    <row r="158" spans="1:7" x14ac:dyDescent="0.25">
      <c r="A158" t="s">
        <v>21</v>
      </c>
      <c r="B158" t="s">
        <v>3</v>
      </c>
      <c r="C158" s="54" t="s">
        <v>161</v>
      </c>
      <c r="E158" s="1" t="s">
        <v>1270</v>
      </c>
      <c r="G158" t="s">
        <v>1359</v>
      </c>
    </row>
    <row r="159" spans="1:7" x14ac:dyDescent="0.25">
      <c r="A159" t="s">
        <v>21</v>
      </c>
      <c r="B159" t="s">
        <v>3</v>
      </c>
      <c r="C159" s="54" t="s">
        <v>162</v>
      </c>
      <c r="E159" s="1" t="s">
        <v>1270</v>
      </c>
      <c r="G159" t="s">
        <v>1359</v>
      </c>
    </row>
    <row r="160" spans="1:7" x14ac:dyDescent="0.25">
      <c r="A160" t="s">
        <v>21</v>
      </c>
      <c r="B160" t="s">
        <v>3</v>
      </c>
      <c r="C160" s="54" t="s">
        <v>163</v>
      </c>
      <c r="E160" s="1" t="s">
        <v>1270</v>
      </c>
      <c r="G160" t="s">
        <v>1359</v>
      </c>
    </row>
    <row r="161" spans="1:7" x14ac:dyDescent="0.25">
      <c r="A161" t="s">
        <v>21</v>
      </c>
      <c r="B161" t="s">
        <v>256</v>
      </c>
      <c r="C161" s="54" t="s">
        <v>164</v>
      </c>
      <c r="E161" s="1" t="s">
        <v>1270</v>
      </c>
      <c r="G161" t="s">
        <v>1359</v>
      </c>
    </row>
    <row r="162" spans="1:7" x14ac:dyDescent="0.25">
      <c r="A162" t="s">
        <v>21</v>
      </c>
      <c r="B162" t="s">
        <v>3</v>
      </c>
      <c r="C162" s="54" t="s">
        <v>165</v>
      </c>
      <c r="E162" s="1" t="s">
        <v>1270</v>
      </c>
      <c r="G162" t="s">
        <v>1359</v>
      </c>
    </row>
    <row r="163" spans="1:7" x14ac:dyDescent="0.25">
      <c r="A163" t="s">
        <v>21</v>
      </c>
      <c r="B163" t="s">
        <v>3</v>
      </c>
      <c r="C163" s="54" t="s">
        <v>166</v>
      </c>
      <c r="E163" s="1" t="s">
        <v>1270</v>
      </c>
      <c r="G163" t="s">
        <v>1359</v>
      </c>
    </row>
    <row r="164" spans="1:7" x14ac:dyDescent="0.25">
      <c r="A164" t="s">
        <v>21</v>
      </c>
      <c r="B164" t="s">
        <v>3</v>
      </c>
      <c r="C164" s="54" t="s">
        <v>167</v>
      </c>
      <c r="E164" s="1" t="s">
        <v>1270</v>
      </c>
      <c r="G164" t="s">
        <v>1359</v>
      </c>
    </row>
    <row r="165" spans="1:7" x14ac:dyDescent="0.25">
      <c r="A165" t="s">
        <v>21</v>
      </c>
      <c r="B165" t="s">
        <v>3</v>
      </c>
      <c r="C165" s="54" t="s">
        <v>168</v>
      </c>
      <c r="E165" s="1" t="s">
        <v>1270</v>
      </c>
      <c r="G165" t="s">
        <v>1359</v>
      </c>
    </row>
    <row r="166" spans="1:7" x14ac:dyDescent="0.25">
      <c r="A166" t="s">
        <v>21</v>
      </c>
      <c r="B166" t="s">
        <v>3</v>
      </c>
      <c r="C166" s="54" t="s">
        <v>169</v>
      </c>
      <c r="E166" s="1" t="s">
        <v>1270</v>
      </c>
      <c r="G166" t="s">
        <v>1359</v>
      </c>
    </row>
    <row r="167" spans="1:7" x14ac:dyDescent="0.25">
      <c r="A167" t="s">
        <v>21</v>
      </c>
      <c r="B167" t="s">
        <v>8</v>
      </c>
      <c r="C167" s="54" t="s">
        <v>170</v>
      </c>
      <c r="E167" s="1" t="s">
        <v>1270</v>
      </c>
      <c r="G167" t="s">
        <v>1359</v>
      </c>
    </row>
    <row r="168" spans="1:7" x14ac:dyDescent="0.25">
      <c r="A168" t="s">
        <v>21</v>
      </c>
      <c r="B168" t="s">
        <v>8</v>
      </c>
      <c r="C168" s="54" t="s">
        <v>171</v>
      </c>
      <c r="E168" s="1" t="s">
        <v>1270</v>
      </c>
      <c r="G168" t="s">
        <v>1359</v>
      </c>
    </row>
    <row r="169" spans="1:7" x14ac:dyDescent="0.25">
      <c r="A169" t="s">
        <v>21</v>
      </c>
      <c r="B169" t="s">
        <v>8</v>
      </c>
      <c r="C169" s="54" t="s">
        <v>172</v>
      </c>
      <c r="E169" s="1" t="s">
        <v>1270</v>
      </c>
      <c r="G169" t="s">
        <v>1359</v>
      </c>
    </row>
    <row r="170" spans="1:7" x14ac:dyDescent="0.25">
      <c r="A170" t="s">
        <v>21</v>
      </c>
      <c r="B170" t="s">
        <v>8</v>
      </c>
      <c r="C170" s="54" t="s">
        <v>173</v>
      </c>
      <c r="E170" s="1" t="s">
        <v>1270</v>
      </c>
      <c r="G170" t="s">
        <v>1359</v>
      </c>
    </row>
    <row r="171" spans="1:7" x14ac:dyDescent="0.25">
      <c r="A171" t="s">
        <v>21</v>
      </c>
      <c r="B171" t="s">
        <v>8</v>
      </c>
      <c r="C171" s="54" t="s">
        <v>174</v>
      </c>
      <c r="E171" s="1" t="s">
        <v>1270</v>
      </c>
      <c r="G171" t="s">
        <v>1359</v>
      </c>
    </row>
    <row r="172" spans="1:7" x14ac:dyDescent="0.25">
      <c r="A172" t="s">
        <v>21</v>
      </c>
      <c r="B172" t="s">
        <v>8</v>
      </c>
      <c r="C172" s="54" t="s">
        <v>175</v>
      </c>
      <c r="E172" s="1" t="s">
        <v>1270</v>
      </c>
      <c r="G172" t="s">
        <v>1359</v>
      </c>
    </row>
    <row r="173" spans="1:7" x14ac:dyDescent="0.25">
      <c r="A173" t="s">
        <v>21</v>
      </c>
      <c r="B173" t="s">
        <v>3</v>
      </c>
      <c r="C173" s="54" t="s">
        <v>176</v>
      </c>
      <c r="E173" s="1" t="s">
        <v>1270</v>
      </c>
      <c r="G173" t="s">
        <v>1359</v>
      </c>
    </row>
    <row r="174" spans="1:7" x14ac:dyDescent="0.25">
      <c r="A174" t="s">
        <v>21</v>
      </c>
      <c r="B174" t="s">
        <v>3</v>
      </c>
      <c r="C174" s="54" t="s">
        <v>177</v>
      </c>
      <c r="E174" s="1" t="s">
        <v>1270</v>
      </c>
      <c r="G174" t="s">
        <v>1359</v>
      </c>
    </row>
    <row r="175" spans="1:7" x14ac:dyDescent="0.25">
      <c r="A175" t="s">
        <v>21</v>
      </c>
      <c r="B175" t="s">
        <v>3</v>
      </c>
      <c r="C175" s="54" t="s">
        <v>178</v>
      </c>
      <c r="E175" s="1" t="s">
        <v>1270</v>
      </c>
      <c r="G175" t="s">
        <v>1359</v>
      </c>
    </row>
    <row r="176" spans="1:7" x14ac:dyDescent="0.25">
      <c r="A176" t="s">
        <v>21</v>
      </c>
      <c r="B176" t="s">
        <v>256</v>
      </c>
      <c r="C176" s="54" t="s">
        <v>179</v>
      </c>
      <c r="E176" s="1" t="s">
        <v>1270</v>
      </c>
      <c r="G176" t="s">
        <v>1359</v>
      </c>
    </row>
    <row r="177" spans="1:7" x14ac:dyDescent="0.25">
      <c r="A177" t="s">
        <v>21</v>
      </c>
      <c r="B177" t="s">
        <v>3</v>
      </c>
      <c r="C177" s="54" t="s">
        <v>180</v>
      </c>
      <c r="E177" s="1" t="s">
        <v>1270</v>
      </c>
      <c r="G177" t="s">
        <v>1359</v>
      </c>
    </row>
    <row r="178" spans="1:7" x14ac:dyDescent="0.25">
      <c r="A178" t="s">
        <v>21</v>
      </c>
      <c r="B178" t="s">
        <v>3</v>
      </c>
      <c r="C178" s="54" t="s">
        <v>181</v>
      </c>
      <c r="E178" s="1" t="s">
        <v>1270</v>
      </c>
      <c r="G178" t="s">
        <v>1359</v>
      </c>
    </row>
    <row r="179" spans="1:7" x14ac:dyDescent="0.25">
      <c r="A179" t="s">
        <v>21</v>
      </c>
      <c r="B179" t="s">
        <v>3</v>
      </c>
      <c r="C179" s="54" t="s">
        <v>182</v>
      </c>
      <c r="E179" s="1" t="s">
        <v>1270</v>
      </c>
      <c r="G179" t="s">
        <v>1359</v>
      </c>
    </row>
    <row r="180" spans="1:7" x14ac:dyDescent="0.25">
      <c r="A180" t="s">
        <v>21</v>
      </c>
      <c r="B180" t="s">
        <v>3</v>
      </c>
      <c r="C180" s="54" t="s">
        <v>183</v>
      </c>
      <c r="E180" s="1" t="s">
        <v>1270</v>
      </c>
      <c r="G180" t="s">
        <v>1359</v>
      </c>
    </row>
    <row r="181" spans="1:7" x14ac:dyDescent="0.25">
      <c r="A181" t="s">
        <v>21</v>
      </c>
      <c r="B181" t="s">
        <v>3</v>
      </c>
      <c r="C181" s="54" t="s">
        <v>184</v>
      </c>
      <c r="E181" s="1" t="s">
        <v>1270</v>
      </c>
      <c r="G181" t="s">
        <v>1359</v>
      </c>
    </row>
    <row r="182" spans="1:7" x14ac:dyDescent="0.25">
      <c r="A182" t="s">
        <v>21</v>
      </c>
      <c r="B182" t="s">
        <v>8</v>
      </c>
      <c r="C182" s="54" t="s">
        <v>185</v>
      </c>
      <c r="E182" s="1" t="s">
        <v>1270</v>
      </c>
      <c r="G182" t="s">
        <v>1359</v>
      </c>
    </row>
    <row r="183" spans="1:7" x14ac:dyDescent="0.25">
      <c r="A183" t="s">
        <v>21</v>
      </c>
      <c r="B183" t="s">
        <v>8</v>
      </c>
      <c r="C183" s="54" t="s">
        <v>186</v>
      </c>
      <c r="E183" s="1" t="s">
        <v>1270</v>
      </c>
      <c r="G183" t="s">
        <v>1359</v>
      </c>
    </row>
    <row r="184" spans="1:7" x14ac:dyDescent="0.25">
      <c r="A184" t="s">
        <v>21</v>
      </c>
      <c r="B184" t="s">
        <v>8</v>
      </c>
      <c r="C184" s="54" t="s">
        <v>187</v>
      </c>
      <c r="E184" s="1" t="s">
        <v>1270</v>
      </c>
      <c r="G184" t="s">
        <v>1359</v>
      </c>
    </row>
    <row r="185" spans="1:7" x14ac:dyDescent="0.25">
      <c r="A185" t="s">
        <v>21</v>
      </c>
      <c r="B185" t="s">
        <v>8</v>
      </c>
      <c r="C185" s="54" t="s">
        <v>188</v>
      </c>
      <c r="E185" s="1" t="s">
        <v>1270</v>
      </c>
      <c r="G185" t="s">
        <v>1359</v>
      </c>
    </row>
    <row r="186" spans="1:7" x14ac:dyDescent="0.25">
      <c r="A186" t="s">
        <v>21</v>
      </c>
      <c r="B186" t="s">
        <v>8</v>
      </c>
      <c r="C186" s="54" t="s">
        <v>189</v>
      </c>
      <c r="E186" s="1" t="s">
        <v>1270</v>
      </c>
      <c r="G186" t="s">
        <v>1359</v>
      </c>
    </row>
    <row r="187" spans="1:7" x14ac:dyDescent="0.25">
      <c r="A187" t="s">
        <v>21</v>
      </c>
      <c r="B187" t="s">
        <v>8</v>
      </c>
      <c r="C187" s="54" t="s">
        <v>190</v>
      </c>
      <c r="E187" s="1" t="s">
        <v>1270</v>
      </c>
      <c r="G187" t="s">
        <v>1359</v>
      </c>
    </row>
    <row r="188" spans="1:7" x14ac:dyDescent="0.25">
      <c r="A188" t="s">
        <v>21</v>
      </c>
      <c r="B188" t="s">
        <v>3</v>
      </c>
      <c r="C188" s="54" t="s">
        <v>191</v>
      </c>
      <c r="E188" s="1" t="s">
        <v>1270</v>
      </c>
      <c r="G188" t="s">
        <v>1359</v>
      </c>
    </row>
    <row r="189" spans="1:7" x14ac:dyDescent="0.25">
      <c r="A189" t="s">
        <v>21</v>
      </c>
      <c r="B189" t="s">
        <v>3</v>
      </c>
      <c r="C189" s="54" t="s">
        <v>192</v>
      </c>
      <c r="E189" s="1" t="s">
        <v>1270</v>
      </c>
      <c r="G189" t="s">
        <v>1359</v>
      </c>
    </row>
    <row r="190" spans="1:7" x14ac:dyDescent="0.25">
      <c r="A190" t="s">
        <v>21</v>
      </c>
      <c r="B190" t="s">
        <v>3</v>
      </c>
      <c r="C190" s="54" t="s">
        <v>193</v>
      </c>
      <c r="E190" s="1" t="s">
        <v>1270</v>
      </c>
      <c r="G190" t="s">
        <v>1359</v>
      </c>
    </row>
    <row r="191" spans="1:7" x14ac:dyDescent="0.25">
      <c r="A191" t="s">
        <v>21</v>
      </c>
      <c r="B191" t="s">
        <v>95</v>
      </c>
      <c r="C191" s="54" t="s">
        <v>194</v>
      </c>
      <c r="E191" s="1" t="s">
        <v>1270</v>
      </c>
      <c r="G191" t="s">
        <v>1359</v>
      </c>
    </row>
    <row r="192" spans="1:7" x14ac:dyDescent="0.25">
      <c r="A192" t="s">
        <v>21</v>
      </c>
      <c r="B192" t="s">
        <v>95</v>
      </c>
      <c r="C192" s="54" t="s">
        <v>571</v>
      </c>
      <c r="E192" s="1" t="s">
        <v>1270</v>
      </c>
      <c r="G192" t="s">
        <v>1359</v>
      </c>
    </row>
    <row r="193" spans="1:7" x14ac:dyDescent="0.25">
      <c r="A193" t="s">
        <v>21</v>
      </c>
      <c r="B193" t="s">
        <v>3</v>
      </c>
      <c r="C193" s="54" t="s">
        <v>195</v>
      </c>
      <c r="E193" s="1" t="s">
        <v>1270</v>
      </c>
      <c r="G193" t="s">
        <v>1359</v>
      </c>
    </row>
    <row r="194" spans="1:7" x14ac:dyDescent="0.25">
      <c r="A194" t="s">
        <v>21</v>
      </c>
      <c r="B194" t="s">
        <v>3</v>
      </c>
      <c r="C194" s="54" t="s">
        <v>196</v>
      </c>
      <c r="E194" s="1" t="s">
        <v>1270</v>
      </c>
      <c r="G194" t="s">
        <v>1359</v>
      </c>
    </row>
    <row r="195" spans="1:7" x14ac:dyDescent="0.25">
      <c r="A195" t="s">
        <v>21</v>
      </c>
      <c r="B195" t="s">
        <v>3</v>
      </c>
      <c r="C195" s="54" t="s">
        <v>197</v>
      </c>
      <c r="E195" s="1" t="s">
        <v>1270</v>
      </c>
      <c r="G195" t="s">
        <v>1359</v>
      </c>
    </row>
    <row r="196" spans="1:7" x14ac:dyDescent="0.25">
      <c r="A196" t="s">
        <v>21</v>
      </c>
      <c r="B196" t="s">
        <v>3</v>
      </c>
      <c r="C196" s="54" t="s">
        <v>198</v>
      </c>
      <c r="E196" s="1" t="s">
        <v>1270</v>
      </c>
      <c r="G196" t="s">
        <v>1359</v>
      </c>
    </row>
    <row r="197" spans="1:7" x14ac:dyDescent="0.25">
      <c r="A197" t="s">
        <v>21</v>
      </c>
      <c r="B197" t="s">
        <v>3</v>
      </c>
      <c r="C197" s="54" t="s">
        <v>199</v>
      </c>
      <c r="E197" s="1" t="s">
        <v>1270</v>
      </c>
      <c r="G197" t="s">
        <v>1359</v>
      </c>
    </row>
    <row r="198" spans="1:7" x14ac:dyDescent="0.25">
      <c r="A198" t="s">
        <v>21</v>
      </c>
      <c r="B198" t="s">
        <v>8</v>
      </c>
      <c r="C198" s="54" t="s">
        <v>200</v>
      </c>
      <c r="E198" s="1" t="s">
        <v>1270</v>
      </c>
      <c r="G198" t="s">
        <v>1359</v>
      </c>
    </row>
    <row r="199" spans="1:7" x14ac:dyDescent="0.25">
      <c r="A199" t="s">
        <v>21</v>
      </c>
      <c r="B199" t="s">
        <v>8</v>
      </c>
      <c r="C199" s="54" t="s">
        <v>201</v>
      </c>
      <c r="E199" s="1" t="s">
        <v>1270</v>
      </c>
      <c r="G199" t="s">
        <v>1359</v>
      </c>
    </row>
    <row r="200" spans="1:7" x14ac:dyDescent="0.25">
      <c r="A200" t="s">
        <v>21</v>
      </c>
      <c r="B200" t="s">
        <v>8</v>
      </c>
      <c r="C200" s="54" t="s">
        <v>202</v>
      </c>
      <c r="E200" s="1" t="s">
        <v>1270</v>
      </c>
      <c r="G200" t="s">
        <v>1359</v>
      </c>
    </row>
    <row r="201" spans="1:7" x14ac:dyDescent="0.25">
      <c r="A201" t="s">
        <v>21</v>
      </c>
      <c r="B201" t="s">
        <v>8</v>
      </c>
      <c r="C201" s="54" t="s">
        <v>203</v>
      </c>
      <c r="E201" s="1" t="s">
        <v>1270</v>
      </c>
      <c r="G201" t="s">
        <v>1359</v>
      </c>
    </row>
    <row r="202" spans="1:7" x14ac:dyDescent="0.25">
      <c r="A202" t="s">
        <v>21</v>
      </c>
      <c r="B202" t="s">
        <v>8</v>
      </c>
      <c r="C202" s="54" t="s">
        <v>204</v>
      </c>
      <c r="E202" s="1" t="s">
        <v>1270</v>
      </c>
      <c r="G202" t="s">
        <v>1359</v>
      </c>
    </row>
    <row r="203" spans="1:7" x14ac:dyDescent="0.25">
      <c r="A203" t="s">
        <v>21</v>
      </c>
      <c r="B203" t="s">
        <v>8</v>
      </c>
      <c r="C203" s="54" t="s">
        <v>205</v>
      </c>
      <c r="E203" s="1" t="s">
        <v>1270</v>
      </c>
      <c r="G203" t="s">
        <v>1359</v>
      </c>
    </row>
    <row r="204" spans="1:7" x14ac:dyDescent="0.25">
      <c r="A204" t="s">
        <v>21</v>
      </c>
      <c r="B204" t="s">
        <v>3</v>
      </c>
      <c r="C204" s="54" t="s">
        <v>206</v>
      </c>
      <c r="E204" s="1" t="s">
        <v>1270</v>
      </c>
      <c r="G204" t="s">
        <v>1359</v>
      </c>
    </row>
    <row r="205" spans="1:7" x14ac:dyDescent="0.25">
      <c r="A205" t="s">
        <v>21</v>
      </c>
      <c r="B205" t="s">
        <v>3</v>
      </c>
      <c r="C205" s="54" t="s">
        <v>207</v>
      </c>
      <c r="E205" s="1" t="s">
        <v>1270</v>
      </c>
      <c r="G205" t="s">
        <v>1359</v>
      </c>
    </row>
    <row r="206" spans="1:7" x14ac:dyDescent="0.25">
      <c r="A206" t="s">
        <v>21</v>
      </c>
      <c r="B206" t="s">
        <v>3</v>
      </c>
      <c r="C206" s="54" t="s">
        <v>208</v>
      </c>
      <c r="E206" s="1" t="s">
        <v>1270</v>
      </c>
      <c r="G206" t="s">
        <v>1359</v>
      </c>
    </row>
    <row r="207" spans="1:7" x14ac:dyDescent="0.25">
      <c r="A207" t="s">
        <v>21</v>
      </c>
      <c r="B207" t="s">
        <v>3</v>
      </c>
      <c r="C207" s="54" t="s">
        <v>209</v>
      </c>
      <c r="E207" s="1" t="s">
        <v>1270</v>
      </c>
      <c r="G207" t="s">
        <v>1359</v>
      </c>
    </row>
    <row r="208" spans="1:7" x14ac:dyDescent="0.25">
      <c r="A208" t="s">
        <v>21</v>
      </c>
      <c r="B208" t="s">
        <v>3</v>
      </c>
      <c r="C208" s="54" t="s">
        <v>210</v>
      </c>
      <c r="E208" s="1" t="s">
        <v>1270</v>
      </c>
      <c r="G208" t="s">
        <v>1359</v>
      </c>
    </row>
    <row r="209" spans="1:7" x14ac:dyDescent="0.25">
      <c r="A209" t="s">
        <v>21</v>
      </c>
      <c r="B209" t="s">
        <v>3</v>
      </c>
      <c r="C209" s="54" t="s">
        <v>211</v>
      </c>
      <c r="E209" s="1" t="s">
        <v>1270</v>
      </c>
      <c r="G209" t="s">
        <v>1359</v>
      </c>
    </row>
    <row r="210" spans="1:7" x14ac:dyDescent="0.25">
      <c r="A210" t="s">
        <v>21</v>
      </c>
      <c r="B210" t="s">
        <v>3</v>
      </c>
      <c r="C210" s="54" t="s">
        <v>212</v>
      </c>
      <c r="E210" s="1" t="s">
        <v>1270</v>
      </c>
      <c r="G210" t="s">
        <v>1359</v>
      </c>
    </row>
    <row r="211" spans="1:7" x14ac:dyDescent="0.25">
      <c r="A211" t="s">
        <v>21</v>
      </c>
      <c r="B211" t="s">
        <v>8</v>
      </c>
      <c r="C211" s="54" t="s">
        <v>213</v>
      </c>
      <c r="E211" s="1" t="s">
        <v>1270</v>
      </c>
      <c r="G211" t="s">
        <v>1359</v>
      </c>
    </row>
    <row r="212" spans="1:7" x14ac:dyDescent="0.25">
      <c r="A212" t="s">
        <v>21</v>
      </c>
      <c r="B212" t="s">
        <v>8</v>
      </c>
      <c r="C212" s="54" t="s">
        <v>214</v>
      </c>
      <c r="E212" s="1" t="s">
        <v>1270</v>
      </c>
      <c r="G212" t="s">
        <v>1359</v>
      </c>
    </row>
    <row r="213" spans="1:7" x14ac:dyDescent="0.25">
      <c r="A213" t="s">
        <v>21</v>
      </c>
      <c r="B213" t="s">
        <v>8</v>
      </c>
      <c r="C213" s="54" t="s">
        <v>215</v>
      </c>
      <c r="E213" s="1" t="s">
        <v>1270</v>
      </c>
      <c r="G213" t="s">
        <v>1359</v>
      </c>
    </row>
    <row r="214" spans="1:7" x14ac:dyDescent="0.25">
      <c r="A214" t="s">
        <v>21</v>
      </c>
      <c r="B214" t="s">
        <v>8</v>
      </c>
      <c r="C214" s="54" t="s">
        <v>216</v>
      </c>
      <c r="E214" s="1" t="s">
        <v>1270</v>
      </c>
      <c r="G214" t="s">
        <v>1359</v>
      </c>
    </row>
    <row r="215" spans="1:7" x14ac:dyDescent="0.25">
      <c r="A215" t="s">
        <v>21</v>
      </c>
      <c r="B215" t="s">
        <v>8</v>
      </c>
      <c r="C215" s="54" t="s">
        <v>217</v>
      </c>
      <c r="E215" s="1" t="s">
        <v>1270</v>
      </c>
      <c r="G215" t="s">
        <v>1359</v>
      </c>
    </row>
    <row r="216" spans="1:7" x14ac:dyDescent="0.25">
      <c r="A216" t="s">
        <v>21</v>
      </c>
      <c r="B216" t="s">
        <v>8</v>
      </c>
      <c r="C216" s="54" t="s">
        <v>218</v>
      </c>
      <c r="E216" s="1" t="s">
        <v>1270</v>
      </c>
      <c r="G216" t="s">
        <v>1359</v>
      </c>
    </row>
    <row r="217" spans="1:7" x14ac:dyDescent="0.25">
      <c r="A217" t="s">
        <v>21</v>
      </c>
      <c r="B217" t="s">
        <v>8</v>
      </c>
      <c r="C217" s="54" t="s">
        <v>219</v>
      </c>
      <c r="E217" s="1" t="s">
        <v>1270</v>
      </c>
      <c r="G217" t="s">
        <v>1359</v>
      </c>
    </row>
    <row r="218" spans="1:7" x14ac:dyDescent="0.25">
      <c r="A218" t="s">
        <v>21</v>
      </c>
      <c r="B218" t="s">
        <v>3</v>
      </c>
      <c r="C218" s="54" t="s">
        <v>220</v>
      </c>
      <c r="E218" s="1" t="s">
        <v>1270</v>
      </c>
      <c r="G218" t="s">
        <v>1359</v>
      </c>
    </row>
    <row r="219" spans="1:7" x14ac:dyDescent="0.25">
      <c r="A219" t="s">
        <v>21</v>
      </c>
      <c r="B219" t="s">
        <v>3</v>
      </c>
      <c r="C219" s="54" t="s">
        <v>221</v>
      </c>
      <c r="E219" s="1" t="s">
        <v>1270</v>
      </c>
      <c r="G219" t="s">
        <v>1359</v>
      </c>
    </row>
    <row r="220" spans="1:7" x14ac:dyDescent="0.25">
      <c r="A220" t="s">
        <v>21</v>
      </c>
      <c r="B220" t="s">
        <v>256</v>
      </c>
      <c r="C220" s="54" t="s">
        <v>71</v>
      </c>
      <c r="E220" s="1" t="s">
        <v>1269</v>
      </c>
      <c r="G220" t="s">
        <v>1359</v>
      </c>
    </row>
    <row r="221" spans="1:7" x14ac:dyDescent="0.25">
      <c r="A221" t="s">
        <v>21</v>
      </c>
      <c r="B221" t="s">
        <v>3</v>
      </c>
      <c r="C221" s="54" t="s">
        <v>223</v>
      </c>
      <c r="E221" s="1" t="s">
        <v>1269</v>
      </c>
      <c r="G221" t="s">
        <v>1359</v>
      </c>
    </row>
    <row r="222" spans="1:7" x14ac:dyDescent="0.25">
      <c r="A222" t="s">
        <v>21</v>
      </c>
      <c r="B222" t="s">
        <v>3</v>
      </c>
      <c r="C222" s="54" t="s">
        <v>224</v>
      </c>
      <c r="E222" s="1" t="s">
        <v>1271</v>
      </c>
      <c r="G222" t="s">
        <v>1359</v>
      </c>
    </row>
    <row r="223" spans="1:7" x14ac:dyDescent="0.25">
      <c r="A223" t="s">
        <v>21</v>
      </c>
      <c r="B223" t="s">
        <v>8</v>
      </c>
      <c r="C223" s="54" t="s">
        <v>225</v>
      </c>
      <c r="E223" s="1" t="s">
        <v>1271</v>
      </c>
      <c r="G223" t="s">
        <v>1359</v>
      </c>
    </row>
    <row r="224" spans="1:7" x14ac:dyDescent="0.25">
      <c r="A224" t="s">
        <v>21</v>
      </c>
      <c r="B224" t="s">
        <v>8</v>
      </c>
      <c r="C224" s="54" t="s">
        <v>226</v>
      </c>
      <c r="E224" s="1" t="s">
        <v>1271</v>
      </c>
      <c r="G224" t="s">
        <v>1359</v>
      </c>
    </row>
    <row r="225" spans="1:7" x14ac:dyDescent="0.25">
      <c r="A225" t="s">
        <v>21</v>
      </c>
      <c r="B225" t="s">
        <v>8</v>
      </c>
      <c r="C225" s="54" t="s">
        <v>227</v>
      </c>
      <c r="E225" s="1" t="s">
        <v>1271</v>
      </c>
      <c r="G225" t="s">
        <v>1359</v>
      </c>
    </row>
    <row r="226" spans="1:7" x14ac:dyDescent="0.25">
      <c r="A226" t="s">
        <v>21</v>
      </c>
      <c r="B226" t="s">
        <v>8</v>
      </c>
      <c r="C226" s="54" t="s">
        <v>228</v>
      </c>
      <c r="E226" s="1" t="s">
        <v>1271</v>
      </c>
      <c r="G226" t="s">
        <v>1359</v>
      </c>
    </row>
    <row r="227" spans="1:7" x14ac:dyDescent="0.25">
      <c r="A227" t="s">
        <v>21</v>
      </c>
      <c r="B227" t="s">
        <v>8</v>
      </c>
      <c r="C227" s="54" t="s">
        <v>229</v>
      </c>
      <c r="E227" s="1" t="s">
        <v>1271</v>
      </c>
      <c r="G227" t="s">
        <v>1359</v>
      </c>
    </row>
    <row r="228" spans="1:7" x14ac:dyDescent="0.25">
      <c r="A228" t="s">
        <v>21</v>
      </c>
      <c r="B228" t="s">
        <v>8</v>
      </c>
      <c r="C228" s="54" t="s">
        <v>230</v>
      </c>
      <c r="E228" s="1" t="s">
        <v>1271</v>
      </c>
      <c r="G228" t="s">
        <v>1359</v>
      </c>
    </row>
    <row r="229" spans="1:7" x14ac:dyDescent="0.25">
      <c r="A229" t="s">
        <v>21</v>
      </c>
      <c r="B229" t="s">
        <v>8</v>
      </c>
      <c r="C229" s="54" t="s">
        <v>231</v>
      </c>
      <c r="E229" s="1" t="s">
        <v>1271</v>
      </c>
      <c r="G229" t="s">
        <v>1359</v>
      </c>
    </row>
    <row r="230" spans="1:7" x14ac:dyDescent="0.25">
      <c r="A230" t="s">
        <v>21</v>
      </c>
      <c r="B230" t="s">
        <v>255</v>
      </c>
      <c r="C230" s="54" t="s">
        <v>232</v>
      </c>
      <c r="E230" s="1" t="s">
        <v>1273</v>
      </c>
      <c r="G230" t="s">
        <v>1358</v>
      </c>
    </row>
    <row r="231" spans="1:7" x14ac:dyDescent="0.25">
      <c r="A231" t="s">
        <v>21</v>
      </c>
      <c r="B231" t="s">
        <v>255</v>
      </c>
      <c r="C231" s="54" t="s">
        <v>233</v>
      </c>
      <c r="E231" s="1" t="s">
        <v>1273</v>
      </c>
      <c r="G231" t="s">
        <v>1358</v>
      </c>
    </row>
    <row r="232" spans="1:7" x14ac:dyDescent="0.25">
      <c r="A232" t="s">
        <v>21</v>
      </c>
      <c r="B232" t="s">
        <v>255</v>
      </c>
      <c r="C232" s="54" t="s">
        <v>234</v>
      </c>
      <c r="E232" s="1" t="s">
        <v>1273</v>
      </c>
      <c r="G232" t="s">
        <v>1358</v>
      </c>
    </row>
    <row r="233" spans="1:7" x14ac:dyDescent="0.25">
      <c r="A233" t="s">
        <v>21</v>
      </c>
      <c r="B233" t="s">
        <v>255</v>
      </c>
      <c r="C233" s="54" t="s">
        <v>235</v>
      </c>
      <c r="E233" s="1" t="s">
        <v>1273</v>
      </c>
      <c r="G233" t="s">
        <v>1358</v>
      </c>
    </row>
    <row r="234" spans="1:7" x14ac:dyDescent="0.25">
      <c r="A234" t="s">
        <v>21</v>
      </c>
      <c r="B234" t="s">
        <v>255</v>
      </c>
      <c r="C234" s="54" t="s">
        <v>236</v>
      </c>
      <c r="E234" s="1" t="s">
        <v>1273</v>
      </c>
      <c r="G234" t="s">
        <v>1358</v>
      </c>
    </row>
    <row r="235" spans="1:7" x14ac:dyDescent="0.25">
      <c r="A235" t="s">
        <v>21</v>
      </c>
      <c r="B235" t="s">
        <v>255</v>
      </c>
      <c r="C235" s="54" t="s">
        <v>237</v>
      </c>
      <c r="E235" s="1" t="s">
        <v>1273</v>
      </c>
      <c r="G235" t="s">
        <v>1358</v>
      </c>
    </row>
    <row r="236" spans="1:7" x14ac:dyDescent="0.25">
      <c r="A236" t="s">
        <v>21</v>
      </c>
      <c r="B236" t="s">
        <v>255</v>
      </c>
      <c r="C236" s="54" t="s">
        <v>238</v>
      </c>
      <c r="E236" s="1" t="s">
        <v>1273</v>
      </c>
      <c r="G236" t="s">
        <v>1358</v>
      </c>
    </row>
    <row r="237" spans="1:7" x14ac:dyDescent="0.25">
      <c r="A237" t="s">
        <v>21</v>
      </c>
      <c r="B237" t="s">
        <v>255</v>
      </c>
      <c r="C237" s="54" t="s">
        <v>239</v>
      </c>
      <c r="E237" s="1" t="s">
        <v>1273</v>
      </c>
      <c r="G237" t="s">
        <v>1358</v>
      </c>
    </row>
    <row r="238" spans="1:7" x14ac:dyDescent="0.25">
      <c r="A238" t="s">
        <v>21</v>
      </c>
      <c r="B238" t="s">
        <v>255</v>
      </c>
      <c r="C238" s="54" t="s">
        <v>240</v>
      </c>
      <c r="E238" s="1" t="s">
        <v>1273</v>
      </c>
      <c r="G238" t="s">
        <v>1358</v>
      </c>
    </row>
    <row r="239" spans="1:7" x14ac:dyDescent="0.25">
      <c r="A239" t="s">
        <v>21</v>
      </c>
      <c r="B239" t="s">
        <v>255</v>
      </c>
      <c r="C239" s="54" t="s">
        <v>241</v>
      </c>
      <c r="E239" s="1" t="s">
        <v>1273</v>
      </c>
      <c r="G239" t="s">
        <v>1358</v>
      </c>
    </row>
    <row r="240" spans="1:7" x14ac:dyDescent="0.25">
      <c r="A240" t="s">
        <v>21</v>
      </c>
      <c r="B240" t="s">
        <v>255</v>
      </c>
      <c r="C240" s="54" t="s">
        <v>242</v>
      </c>
      <c r="E240" s="1" t="s">
        <v>1273</v>
      </c>
      <c r="G240" t="s">
        <v>1358</v>
      </c>
    </row>
    <row r="241" spans="1:7" x14ac:dyDescent="0.25">
      <c r="A241" t="s">
        <v>21</v>
      </c>
      <c r="B241" t="s">
        <v>255</v>
      </c>
      <c r="C241" s="54" t="s">
        <v>243</v>
      </c>
      <c r="E241" s="1" t="s">
        <v>1273</v>
      </c>
      <c r="G241" t="s">
        <v>1358</v>
      </c>
    </row>
    <row r="242" spans="1:7" x14ac:dyDescent="0.25">
      <c r="A242" t="s">
        <v>21</v>
      </c>
      <c r="B242" t="s">
        <v>255</v>
      </c>
      <c r="C242" s="54" t="s">
        <v>244</v>
      </c>
      <c r="E242" s="1" t="s">
        <v>1273</v>
      </c>
      <c r="G242" t="s">
        <v>1358</v>
      </c>
    </row>
    <row r="243" spans="1:7" x14ac:dyDescent="0.25">
      <c r="A243" t="s">
        <v>21</v>
      </c>
      <c r="B243" t="s">
        <v>255</v>
      </c>
      <c r="C243" s="54" t="s">
        <v>245</v>
      </c>
      <c r="E243" s="1" t="s">
        <v>1273</v>
      </c>
      <c r="G243" t="s">
        <v>1358</v>
      </c>
    </row>
    <row r="244" spans="1:7" x14ac:dyDescent="0.25">
      <c r="A244" t="s">
        <v>21</v>
      </c>
      <c r="B244" t="s">
        <v>255</v>
      </c>
      <c r="C244" s="54" t="s">
        <v>246</v>
      </c>
      <c r="E244" s="1" t="s">
        <v>1273</v>
      </c>
      <c r="G244" t="s">
        <v>1358</v>
      </c>
    </row>
    <row r="245" spans="1:7" x14ac:dyDescent="0.25">
      <c r="A245" t="s">
        <v>21</v>
      </c>
      <c r="B245" t="s">
        <v>255</v>
      </c>
      <c r="C245" s="54" t="s">
        <v>247</v>
      </c>
      <c r="E245" s="1" t="s">
        <v>1273</v>
      </c>
      <c r="G245" t="s">
        <v>1358</v>
      </c>
    </row>
    <row r="246" spans="1:7" x14ac:dyDescent="0.25">
      <c r="A246" t="s">
        <v>21</v>
      </c>
      <c r="B246" t="s">
        <v>255</v>
      </c>
      <c r="C246" s="54" t="s">
        <v>248</v>
      </c>
      <c r="E246" s="1" t="s">
        <v>1273</v>
      </c>
      <c r="G246" t="s">
        <v>1358</v>
      </c>
    </row>
    <row r="247" spans="1:7" x14ac:dyDescent="0.25">
      <c r="A247" t="s">
        <v>21</v>
      </c>
      <c r="B247" t="s">
        <v>255</v>
      </c>
      <c r="C247" s="54" t="s">
        <v>249</v>
      </c>
      <c r="E247" s="1" t="s">
        <v>1273</v>
      </c>
      <c r="G247" t="s">
        <v>1358</v>
      </c>
    </row>
    <row r="248" spans="1:7" x14ac:dyDescent="0.25">
      <c r="A248" t="s">
        <v>21</v>
      </c>
      <c r="B248" t="s">
        <v>255</v>
      </c>
      <c r="C248" s="54" t="s">
        <v>250</v>
      </c>
      <c r="E248" s="1" t="s">
        <v>1273</v>
      </c>
      <c r="G248" t="s">
        <v>1358</v>
      </c>
    </row>
    <row r="249" spans="1:7" x14ac:dyDescent="0.25">
      <c r="A249" t="s">
        <v>21</v>
      </c>
      <c r="B249" t="s">
        <v>255</v>
      </c>
      <c r="C249" s="54" t="s">
        <v>251</v>
      </c>
      <c r="E249" s="1" t="s">
        <v>1273</v>
      </c>
      <c r="G249" t="s">
        <v>1358</v>
      </c>
    </row>
    <row r="250" spans="1:7" x14ac:dyDescent="0.25">
      <c r="A250" t="s">
        <v>21</v>
      </c>
      <c r="B250" t="s">
        <v>255</v>
      </c>
      <c r="C250" s="54" t="s">
        <v>252</v>
      </c>
      <c r="E250" s="1" t="s">
        <v>1273</v>
      </c>
      <c r="G250" t="s">
        <v>1358</v>
      </c>
    </row>
    <row r="251" spans="1:7" x14ac:dyDescent="0.25">
      <c r="A251" t="s">
        <v>21</v>
      </c>
      <c r="B251" t="s">
        <v>255</v>
      </c>
      <c r="C251" s="54" t="s">
        <v>253</v>
      </c>
      <c r="E251" s="1" t="s">
        <v>1273</v>
      </c>
      <c r="G251" t="s">
        <v>1358</v>
      </c>
    </row>
    <row r="252" spans="1:7" x14ac:dyDescent="0.25">
      <c r="A252" t="s">
        <v>21</v>
      </c>
      <c r="B252" t="s">
        <v>255</v>
      </c>
      <c r="C252" s="54" t="s">
        <v>254</v>
      </c>
      <c r="E252" s="1" t="s">
        <v>1273</v>
      </c>
      <c r="G252" t="s">
        <v>1358</v>
      </c>
    </row>
    <row r="253" spans="1:7" x14ac:dyDescent="0.25">
      <c r="A253" t="s">
        <v>351</v>
      </c>
      <c r="B253" t="s">
        <v>3</v>
      </c>
      <c r="C253" s="54" t="s">
        <v>367</v>
      </c>
      <c r="E253" s="1" t="s">
        <v>1321</v>
      </c>
      <c r="G253" t="s">
        <v>1358</v>
      </c>
    </row>
    <row r="254" spans="1:7" x14ac:dyDescent="0.25">
      <c r="A254" t="s">
        <v>351</v>
      </c>
      <c r="B254" t="s">
        <v>3</v>
      </c>
      <c r="C254" s="54" t="s">
        <v>368</v>
      </c>
      <c r="E254" s="1" t="s">
        <v>1321</v>
      </c>
      <c r="G254" t="s">
        <v>1358</v>
      </c>
    </row>
    <row r="255" spans="1:7" x14ac:dyDescent="0.25">
      <c r="A255" t="s">
        <v>351</v>
      </c>
      <c r="C255" s="54" t="s">
        <v>369</v>
      </c>
      <c r="E255" s="1" t="s">
        <v>1321</v>
      </c>
      <c r="G255" t="s">
        <v>1358</v>
      </c>
    </row>
    <row r="256" spans="1:7" x14ac:dyDescent="0.25">
      <c r="A256" t="s">
        <v>351</v>
      </c>
      <c r="C256" s="54" t="s">
        <v>370</v>
      </c>
      <c r="E256" s="1" t="s">
        <v>1321</v>
      </c>
      <c r="G256" t="s">
        <v>1358</v>
      </c>
    </row>
    <row r="257" spans="1:7" x14ac:dyDescent="0.25">
      <c r="A257" t="s">
        <v>351</v>
      </c>
      <c r="C257" s="54" t="s">
        <v>371</v>
      </c>
      <c r="E257" s="1" t="s">
        <v>1321</v>
      </c>
      <c r="G257" t="s">
        <v>1358</v>
      </c>
    </row>
    <row r="258" spans="1:7" x14ac:dyDescent="0.25">
      <c r="A258" t="s">
        <v>351</v>
      </c>
      <c r="B258" t="s">
        <v>8</v>
      </c>
      <c r="C258" s="54" t="s">
        <v>372</v>
      </c>
      <c r="E258" s="1" t="s">
        <v>1321</v>
      </c>
      <c r="G258" t="s">
        <v>1358</v>
      </c>
    </row>
    <row r="259" spans="1:7" x14ac:dyDescent="0.25">
      <c r="A259" t="s">
        <v>351</v>
      </c>
      <c r="B259" t="s">
        <v>8</v>
      </c>
      <c r="C259" s="54" t="s">
        <v>373</v>
      </c>
      <c r="E259" s="1" t="s">
        <v>1321</v>
      </c>
      <c r="G259" t="s">
        <v>1358</v>
      </c>
    </row>
    <row r="260" spans="1:7" x14ac:dyDescent="0.25">
      <c r="A260" t="s">
        <v>351</v>
      </c>
      <c r="B260" t="s">
        <v>8</v>
      </c>
      <c r="C260" s="54" t="s">
        <v>374</v>
      </c>
      <c r="E260" s="1" t="s">
        <v>1321</v>
      </c>
      <c r="G260" t="s">
        <v>1358</v>
      </c>
    </row>
    <row r="261" spans="1:7" x14ac:dyDescent="0.25">
      <c r="A261" t="s">
        <v>351</v>
      </c>
      <c r="C261" s="54" t="s">
        <v>375</v>
      </c>
      <c r="E261" s="1" t="s">
        <v>1321</v>
      </c>
      <c r="G261" t="s">
        <v>1358</v>
      </c>
    </row>
    <row r="262" spans="1:7" x14ac:dyDescent="0.25">
      <c r="A262" t="s">
        <v>351</v>
      </c>
      <c r="C262" s="54" t="s">
        <v>376</v>
      </c>
      <c r="E262" s="1" t="s">
        <v>1321</v>
      </c>
      <c r="G262" t="s">
        <v>1358</v>
      </c>
    </row>
    <row r="263" spans="1:7" x14ac:dyDescent="0.25">
      <c r="A263" t="s">
        <v>351</v>
      </c>
      <c r="C263" s="54" t="s">
        <v>377</v>
      </c>
      <c r="E263" s="1" t="s">
        <v>1321</v>
      </c>
      <c r="G263" t="s">
        <v>1358</v>
      </c>
    </row>
    <row r="264" spans="1:7" x14ac:dyDescent="0.25">
      <c r="A264" t="s">
        <v>351</v>
      </c>
      <c r="C264" s="54" t="s">
        <v>378</v>
      </c>
      <c r="E264" s="1" t="s">
        <v>1321</v>
      </c>
      <c r="G264" t="s">
        <v>1358</v>
      </c>
    </row>
    <row r="265" spans="1:7" x14ac:dyDescent="0.25">
      <c r="A265" t="s">
        <v>351</v>
      </c>
      <c r="B265" t="s">
        <v>3</v>
      </c>
      <c r="C265" s="54" t="s">
        <v>379</v>
      </c>
      <c r="E265" s="1" t="s">
        <v>1321</v>
      </c>
      <c r="G265" t="s">
        <v>1358</v>
      </c>
    </row>
    <row r="266" spans="1:7" x14ac:dyDescent="0.25">
      <c r="A266" t="s">
        <v>351</v>
      </c>
      <c r="B266" t="s">
        <v>3</v>
      </c>
      <c r="C266" s="54" t="s">
        <v>380</v>
      </c>
      <c r="E266" s="1" t="s">
        <v>1321</v>
      </c>
      <c r="G266" t="s">
        <v>1358</v>
      </c>
    </row>
    <row r="267" spans="1:7" x14ac:dyDescent="0.25">
      <c r="A267" t="s">
        <v>351</v>
      </c>
      <c r="C267" s="54" t="s">
        <v>381</v>
      </c>
      <c r="E267" s="1" t="s">
        <v>1321</v>
      </c>
      <c r="G267" t="s">
        <v>1358</v>
      </c>
    </row>
    <row r="268" spans="1:7" x14ac:dyDescent="0.25">
      <c r="A268" t="s">
        <v>351</v>
      </c>
      <c r="C268" s="54" t="s">
        <v>382</v>
      </c>
      <c r="E268" s="1" t="s">
        <v>1321</v>
      </c>
      <c r="G268" t="s">
        <v>1358</v>
      </c>
    </row>
    <row r="269" spans="1:7" x14ac:dyDescent="0.25">
      <c r="A269" t="s">
        <v>351</v>
      </c>
      <c r="C269" s="54" t="s">
        <v>383</v>
      </c>
      <c r="E269" s="1" t="s">
        <v>1321</v>
      </c>
      <c r="G269" t="s">
        <v>1358</v>
      </c>
    </row>
    <row r="270" spans="1:7" x14ac:dyDescent="0.25">
      <c r="A270" t="s">
        <v>351</v>
      </c>
      <c r="B270" t="s">
        <v>8</v>
      </c>
      <c r="C270" s="54" t="s">
        <v>384</v>
      </c>
      <c r="E270" s="1" t="s">
        <v>1321</v>
      </c>
      <c r="G270" t="s">
        <v>1358</v>
      </c>
    </row>
    <row r="271" spans="1:7" x14ac:dyDescent="0.25">
      <c r="A271" t="s">
        <v>351</v>
      </c>
      <c r="B271" t="s">
        <v>8</v>
      </c>
      <c r="C271" s="54" t="s">
        <v>385</v>
      </c>
      <c r="E271" s="1" t="s">
        <v>1321</v>
      </c>
      <c r="G271" t="s">
        <v>1358</v>
      </c>
    </row>
    <row r="272" spans="1:7" x14ac:dyDescent="0.25">
      <c r="A272" t="s">
        <v>351</v>
      </c>
      <c r="B272" t="s">
        <v>8</v>
      </c>
      <c r="C272" s="54" t="s">
        <v>386</v>
      </c>
      <c r="E272" s="1" t="s">
        <v>1321</v>
      </c>
      <c r="G272" t="s">
        <v>1358</v>
      </c>
    </row>
    <row r="273" spans="1:7" x14ac:dyDescent="0.25">
      <c r="A273" t="s">
        <v>351</v>
      </c>
      <c r="C273" s="54" t="s">
        <v>387</v>
      </c>
      <c r="E273" s="1" t="s">
        <v>1321</v>
      </c>
      <c r="G273" t="s">
        <v>1358</v>
      </c>
    </row>
    <row r="274" spans="1:7" x14ac:dyDescent="0.25">
      <c r="A274" t="s">
        <v>351</v>
      </c>
      <c r="C274" s="54" t="s">
        <v>388</v>
      </c>
      <c r="E274" s="1" t="s">
        <v>1321</v>
      </c>
      <c r="G274" t="s">
        <v>1358</v>
      </c>
    </row>
    <row r="275" spans="1:7" x14ac:dyDescent="0.25">
      <c r="A275" t="s">
        <v>351</v>
      </c>
      <c r="C275" s="54" t="s">
        <v>389</v>
      </c>
      <c r="E275" s="1" t="s">
        <v>1321</v>
      </c>
      <c r="G275" t="s">
        <v>1358</v>
      </c>
    </row>
    <row r="276" spans="1:7" x14ac:dyDescent="0.25">
      <c r="A276" t="s">
        <v>351</v>
      </c>
      <c r="C276" s="54" t="s">
        <v>390</v>
      </c>
      <c r="E276" s="1" t="s">
        <v>1321</v>
      </c>
      <c r="G276" t="s">
        <v>1358</v>
      </c>
    </row>
    <row r="277" spans="1:7" x14ac:dyDescent="0.25">
      <c r="A277" t="s">
        <v>351</v>
      </c>
      <c r="B277" t="s">
        <v>3</v>
      </c>
      <c r="C277" s="54" t="s">
        <v>391</v>
      </c>
      <c r="E277" s="1" t="s">
        <v>1321</v>
      </c>
      <c r="G277" t="s">
        <v>1358</v>
      </c>
    </row>
    <row r="278" spans="1:7" x14ac:dyDescent="0.25">
      <c r="A278" t="s">
        <v>351</v>
      </c>
      <c r="B278" t="s">
        <v>3</v>
      </c>
      <c r="C278" s="54" t="s">
        <v>392</v>
      </c>
      <c r="E278" s="1" t="s">
        <v>1321</v>
      </c>
      <c r="G278" t="s">
        <v>1358</v>
      </c>
    </row>
    <row r="279" spans="1:7" x14ac:dyDescent="0.25">
      <c r="A279" t="s">
        <v>351</v>
      </c>
      <c r="C279" s="54" t="s">
        <v>393</v>
      </c>
      <c r="E279" s="1" t="s">
        <v>1321</v>
      </c>
      <c r="G279" t="s">
        <v>1358</v>
      </c>
    </row>
    <row r="280" spans="1:7" x14ac:dyDescent="0.25">
      <c r="A280" t="s">
        <v>351</v>
      </c>
      <c r="C280" s="54" t="s">
        <v>394</v>
      </c>
      <c r="E280" s="1" t="s">
        <v>1321</v>
      </c>
      <c r="G280" t="s">
        <v>1358</v>
      </c>
    </row>
    <row r="281" spans="1:7" x14ac:dyDescent="0.25">
      <c r="A281" t="s">
        <v>351</v>
      </c>
      <c r="B281" t="s">
        <v>8</v>
      </c>
      <c r="C281" s="54" t="s">
        <v>395</v>
      </c>
      <c r="E281" s="1" t="s">
        <v>1321</v>
      </c>
      <c r="G281" t="s">
        <v>1358</v>
      </c>
    </row>
    <row r="282" spans="1:7" x14ac:dyDescent="0.25">
      <c r="A282" t="s">
        <v>351</v>
      </c>
      <c r="B282" t="s">
        <v>8</v>
      </c>
      <c r="C282" s="54" t="s">
        <v>396</v>
      </c>
      <c r="E282" s="1" t="s">
        <v>1321</v>
      </c>
      <c r="G282" t="s">
        <v>1358</v>
      </c>
    </row>
    <row r="283" spans="1:7" x14ac:dyDescent="0.25">
      <c r="A283" t="s">
        <v>351</v>
      </c>
      <c r="B283" t="s">
        <v>8</v>
      </c>
      <c r="C283" s="54" t="s">
        <v>397</v>
      </c>
      <c r="E283" s="1" t="s">
        <v>1321</v>
      </c>
      <c r="G283" t="s">
        <v>1358</v>
      </c>
    </row>
    <row r="284" spans="1:7" x14ac:dyDescent="0.25">
      <c r="A284" t="s">
        <v>351</v>
      </c>
      <c r="B284" t="s">
        <v>8</v>
      </c>
      <c r="C284" s="54" t="s">
        <v>398</v>
      </c>
      <c r="E284" s="1" t="s">
        <v>1321</v>
      </c>
      <c r="G284" t="s">
        <v>1358</v>
      </c>
    </row>
    <row r="285" spans="1:7" x14ac:dyDescent="0.25">
      <c r="A285" t="s">
        <v>351</v>
      </c>
      <c r="C285" s="54" t="s">
        <v>399</v>
      </c>
      <c r="E285" s="1" t="s">
        <v>1321</v>
      </c>
      <c r="G285" t="s">
        <v>1358</v>
      </c>
    </row>
    <row r="286" spans="1:7" x14ac:dyDescent="0.25">
      <c r="A286" t="s">
        <v>351</v>
      </c>
      <c r="C286" s="54" t="s">
        <v>400</v>
      </c>
      <c r="E286" s="1" t="s">
        <v>1321</v>
      </c>
      <c r="G286" t="s">
        <v>1358</v>
      </c>
    </row>
    <row r="287" spans="1:7" x14ac:dyDescent="0.25">
      <c r="A287" t="s">
        <v>351</v>
      </c>
      <c r="C287" s="54" t="s">
        <v>401</v>
      </c>
      <c r="E287" s="1" t="s">
        <v>1321</v>
      </c>
      <c r="G287" t="s">
        <v>1358</v>
      </c>
    </row>
    <row r="288" spans="1:7" x14ac:dyDescent="0.25">
      <c r="A288" t="s">
        <v>351</v>
      </c>
      <c r="B288" t="s">
        <v>3</v>
      </c>
      <c r="C288" s="54" t="s">
        <v>402</v>
      </c>
      <c r="E288" s="1" t="s">
        <v>1321</v>
      </c>
      <c r="G288" t="s">
        <v>1358</v>
      </c>
    </row>
    <row r="289" spans="1:7" x14ac:dyDescent="0.25">
      <c r="A289" t="s">
        <v>351</v>
      </c>
      <c r="C289" s="54" t="s">
        <v>403</v>
      </c>
      <c r="E289" s="1" t="s">
        <v>1321</v>
      </c>
      <c r="G289" t="s">
        <v>1358</v>
      </c>
    </row>
    <row r="290" spans="1:7" x14ac:dyDescent="0.25">
      <c r="A290" t="s">
        <v>351</v>
      </c>
      <c r="C290" s="54" t="s">
        <v>404</v>
      </c>
      <c r="E290" s="1" t="s">
        <v>1321</v>
      </c>
      <c r="G290" t="s">
        <v>1358</v>
      </c>
    </row>
    <row r="291" spans="1:7" x14ac:dyDescent="0.25">
      <c r="A291" t="s">
        <v>351</v>
      </c>
      <c r="C291" s="54" t="s">
        <v>405</v>
      </c>
      <c r="E291" s="1" t="s">
        <v>1321</v>
      </c>
      <c r="G291" t="s">
        <v>1358</v>
      </c>
    </row>
    <row r="292" spans="1:7" x14ac:dyDescent="0.25">
      <c r="A292" t="s">
        <v>351</v>
      </c>
      <c r="B292" t="s">
        <v>8</v>
      </c>
      <c r="C292" s="54" t="s">
        <v>406</v>
      </c>
      <c r="E292" s="1" t="s">
        <v>1321</v>
      </c>
      <c r="G292" t="s">
        <v>1358</v>
      </c>
    </row>
    <row r="293" spans="1:7" x14ac:dyDescent="0.25">
      <c r="A293" t="s">
        <v>351</v>
      </c>
      <c r="B293" t="s">
        <v>8</v>
      </c>
      <c r="C293" s="54" t="s">
        <v>407</v>
      </c>
      <c r="E293" s="1" t="s">
        <v>1321</v>
      </c>
      <c r="G293" t="s">
        <v>1358</v>
      </c>
    </row>
    <row r="294" spans="1:7" x14ac:dyDescent="0.25">
      <c r="A294" t="s">
        <v>351</v>
      </c>
      <c r="B294" t="s">
        <v>8</v>
      </c>
      <c r="C294" s="54" t="s">
        <v>408</v>
      </c>
      <c r="E294" s="1" t="s">
        <v>1321</v>
      </c>
      <c r="G294" t="s">
        <v>1358</v>
      </c>
    </row>
    <row r="295" spans="1:7" x14ac:dyDescent="0.25">
      <c r="A295" t="s">
        <v>351</v>
      </c>
      <c r="B295" t="s">
        <v>8</v>
      </c>
      <c r="C295" s="54" t="s">
        <v>409</v>
      </c>
      <c r="E295" s="1" t="s">
        <v>1321</v>
      </c>
      <c r="G295" t="s">
        <v>1358</v>
      </c>
    </row>
    <row r="296" spans="1:7" x14ac:dyDescent="0.25">
      <c r="A296" t="s">
        <v>351</v>
      </c>
      <c r="C296" s="54" t="s">
        <v>410</v>
      </c>
      <c r="E296" s="1" t="s">
        <v>1321</v>
      </c>
      <c r="G296" t="s">
        <v>1358</v>
      </c>
    </row>
    <row r="297" spans="1:7" x14ac:dyDescent="0.25">
      <c r="A297" t="s">
        <v>351</v>
      </c>
      <c r="C297" s="54" t="s">
        <v>411</v>
      </c>
      <c r="E297" s="1" t="s">
        <v>1321</v>
      </c>
      <c r="G297" t="s">
        <v>1358</v>
      </c>
    </row>
    <row r="298" spans="1:7" x14ac:dyDescent="0.25">
      <c r="A298" t="s">
        <v>351</v>
      </c>
      <c r="C298" s="54" t="s">
        <v>412</v>
      </c>
      <c r="E298" s="1" t="s">
        <v>1321</v>
      </c>
      <c r="G298" t="s">
        <v>1358</v>
      </c>
    </row>
    <row r="299" spans="1:7" x14ac:dyDescent="0.25">
      <c r="A299" t="s">
        <v>351</v>
      </c>
      <c r="B299" t="s">
        <v>3</v>
      </c>
      <c r="C299" s="54" t="s">
        <v>413</v>
      </c>
      <c r="E299" s="1" t="s">
        <v>1321</v>
      </c>
      <c r="G299" t="s">
        <v>1358</v>
      </c>
    </row>
    <row r="300" spans="1:7" x14ac:dyDescent="0.25">
      <c r="A300" t="s">
        <v>351</v>
      </c>
      <c r="C300" s="54" t="s">
        <v>414</v>
      </c>
      <c r="E300" s="1" t="s">
        <v>1321</v>
      </c>
      <c r="G300" t="s">
        <v>1358</v>
      </c>
    </row>
    <row r="301" spans="1:7" x14ac:dyDescent="0.25">
      <c r="A301" t="s">
        <v>351</v>
      </c>
      <c r="C301" s="54" t="s">
        <v>415</v>
      </c>
      <c r="E301" s="1" t="s">
        <v>1321</v>
      </c>
      <c r="G301" t="s">
        <v>1358</v>
      </c>
    </row>
    <row r="302" spans="1:7" x14ac:dyDescent="0.25">
      <c r="A302" t="s">
        <v>351</v>
      </c>
      <c r="C302" s="54" t="s">
        <v>416</v>
      </c>
      <c r="E302" s="1" t="s">
        <v>1321</v>
      </c>
      <c r="G302" t="s">
        <v>1358</v>
      </c>
    </row>
    <row r="303" spans="1:7" x14ac:dyDescent="0.25">
      <c r="A303" t="s">
        <v>351</v>
      </c>
      <c r="B303" t="s">
        <v>8</v>
      </c>
      <c r="C303" s="54" t="s">
        <v>417</v>
      </c>
      <c r="E303" s="1" t="s">
        <v>1321</v>
      </c>
      <c r="G303" t="s">
        <v>1358</v>
      </c>
    </row>
    <row r="304" spans="1:7" x14ac:dyDescent="0.25">
      <c r="A304" t="s">
        <v>351</v>
      </c>
      <c r="B304" t="s">
        <v>8</v>
      </c>
      <c r="C304" s="54" t="s">
        <v>418</v>
      </c>
      <c r="E304" s="1" t="s">
        <v>1321</v>
      </c>
      <c r="G304" t="s">
        <v>1358</v>
      </c>
    </row>
    <row r="305" spans="1:7" x14ac:dyDescent="0.25">
      <c r="A305" t="s">
        <v>351</v>
      </c>
      <c r="B305" t="s">
        <v>8</v>
      </c>
      <c r="C305" s="54" t="s">
        <v>419</v>
      </c>
      <c r="E305" s="1" t="s">
        <v>1321</v>
      </c>
      <c r="G305" t="s">
        <v>1358</v>
      </c>
    </row>
    <row r="306" spans="1:7" x14ac:dyDescent="0.25">
      <c r="A306" t="s">
        <v>351</v>
      </c>
      <c r="B306" t="s">
        <v>8</v>
      </c>
      <c r="C306" s="54" t="s">
        <v>420</v>
      </c>
      <c r="E306" s="1" t="s">
        <v>1321</v>
      </c>
      <c r="G306" t="s">
        <v>1358</v>
      </c>
    </row>
    <row r="307" spans="1:7" x14ac:dyDescent="0.25">
      <c r="A307" t="s">
        <v>351</v>
      </c>
      <c r="C307" s="54" t="s">
        <v>421</v>
      </c>
      <c r="E307" s="1" t="s">
        <v>1321</v>
      </c>
      <c r="G307" t="s">
        <v>1358</v>
      </c>
    </row>
    <row r="308" spans="1:7" x14ac:dyDescent="0.25">
      <c r="A308" t="s">
        <v>351</v>
      </c>
      <c r="C308" s="54" t="s">
        <v>422</v>
      </c>
      <c r="E308" s="1" t="s">
        <v>1321</v>
      </c>
      <c r="G308" t="s">
        <v>1358</v>
      </c>
    </row>
    <row r="309" spans="1:7" x14ac:dyDescent="0.25">
      <c r="A309" t="s">
        <v>351</v>
      </c>
      <c r="C309" s="54" t="s">
        <v>423</v>
      </c>
      <c r="E309" s="1" t="s">
        <v>1321</v>
      </c>
      <c r="G309" t="s">
        <v>1358</v>
      </c>
    </row>
    <row r="310" spans="1:7" x14ac:dyDescent="0.25">
      <c r="A310" t="s">
        <v>351</v>
      </c>
      <c r="B310" t="s">
        <v>3</v>
      </c>
      <c r="C310" s="54" t="s">
        <v>424</v>
      </c>
      <c r="E310" s="1" t="s">
        <v>1321</v>
      </c>
      <c r="G310" t="s">
        <v>1358</v>
      </c>
    </row>
    <row r="311" spans="1:7" x14ac:dyDescent="0.25">
      <c r="A311" t="s">
        <v>351</v>
      </c>
      <c r="C311" s="54" t="s">
        <v>425</v>
      </c>
      <c r="E311" s="1" t="s">
        <v>1321</v>
      </c>
      <c r="G311" t="s">
        <v>1358</v>
      </c>
    </row>
    <row r="312" spans="1:7" x14ac:dyDescent="0.25">
      <c r="A312" t="s">
        <v>351</v>
      </c>
      <c r="C312" s="54" t="s">
        <v>426</v>
      </c>
      <c r="E312" s="1" t="s">
        <v>1321</v>
      </c>
      <c r="G312" t="s">
        <v>1358</v>
      </c>
    </row>
    <row r="313" spans="1:7" x14ac:dyDescent="0.25">
      <c r="A313" t="s">
        <v>351</v>
      </c>
      <c r="C313" s="54" t="s">
        <v>1203</v>
      </c>
      <c r="E313" s="1" t="s">
        <v>1321</v>
      </c>
      <c r="G313" t="s">
        <v>1358</v>
      </c>
    </row>
    <row r="314" spans="1:7" x14ac:dyDescent="0.25">
      <c r="A314" t="s">
        <v>351</v>
      </c>
      <c r="C314" s="54" t="s">
        <v>427</v>
      </c>
      <c r="E314" s="1" t="s">
        <v>1321</v>
      </c>
      <c r="G314" t="s">
        <v>1358</v>
      </c>
    </row>
    <row r="315" spans="1:7" x14ac:dyDescent="0.25">
      <c r="A315" t="s">
        <v>351</v>
      </c>
      <c r="B315" t="s">
        <v>8</v>
      </c>
      <c r="C315" s="54" t="s">
        <v>428</v>
      </c>
      <c r="E315" s="1" t="s">
        <v>1321</v>
      </c>
      <c r="G315" t="s">
        <v>1358</v>
      </c>
    </row>
    <row r="316" spans="1:7" x14ac:dyDescent="0.25">
      <c r="A316" t="s">
        <v>351</v>
      </c>
      <c r="B316" t="s">
        <v>8</v>
      </c>
      <c r="C316" s="54" t="s">
        <v>429</v>
      </c>
      <c r="E316" s="1" t="s">
        <v>1321</v>
      </c>
      <c r="G316" t="s">
        <v>1358</v>
      </c>
    </row>
    <row r="317" spans="1:7" x14ac:dyDescent="0.25">
      <c r="A317" t="s">
        <v>351</v>
      </c>
      <c r="B317" t="s">
        <v>8</v>
      </c>
      <c r="C317" s="54" t="s">
        <v>430</v>
      </c>
      <c r="E317" s="1" t="s">
        <v>1321</v>
      </c>
      <c r="G317" t="s">
        <v>1358</v>
      </c>
    </row>
    <row r="318" spans="1:7" x14ac:dyDescent="0.25">
      <c r="A318" t="s">
        <v>351</v>
      </c>
      <c r="C318" s="54" t="s">
        <v>431</v>
      </c>
      <c r="E318" s="1" t="s">
        <v>1321</v>
      </c>
      <c r="G318" t="s">
        <v>1358</v>
      </c>
    </row>
    <row r="319" spans="1:7" x14ac:dyDescent="0.25">
      <c r="A319" t="s">
        <v>351</v>
      </c>
      <c r="C319" s="54" t="s">
        <v>432</v>
      </c>
      <c r="E319" s="1" t="s">
        <v>1321</v>
      </c>
      <c r="G319" t="s">
        <v>1358</v>
      </c>
    </row>
    <row r="320" spans="1:7" x14ac:dyDescent="0.25">
      <c r="A320" t="s">
        <v>351</v>
      </c>
      <c r="C320" s="54" t="s">
        <v>434</v>
      </c>
      <c r="E320" s="1" t="s">
        <v>1321</v>
      </c>
      <c r="G320" t="s">
        <v>1358</v>
      </c>
    </row>
    <row r="321" spans="1:7" x14ac:dyDescent="0.25">
      <c r="A321" t="s">
        <v>351</v>
      </c>
      <c r="C321" s="54" t="s">
        <v>433</v>
      </c>
      <c r="E321" s="1" t="s">
        <v>1321</v>
      </c>
      <c r="G321" t="s">
        <v>1358</v>
      </c>
    </row>
    <row r="322" spans="1:7" x14ac:dyDescent="0.25">
      <c r="A322" t="s">
        <v>351</v>
      </c>
      <c r="C322" s="54" t="s">
        <v>545</v>
      </c>
      <c r="D322" t="s">
        <v>562</v>
      </c>
      <c r="E322" s="1" t="s">
        <v>1322</v>
      </c>
      <c r="G322" t="s">
        <v>1358</v>
      </c>
    </row>
    <row r="323" spans="1:7" x14ac:dyDescent="0.25">
      <c r="A323" t="s">
        <v>351</v>
      </c>
      <c r="C323" s="54" t="s">
        <v>546</v>
      </c>
      <c r="D323" t="s">
        <v>562</v>
      </c>
      <c r="E323" s="1" t="s">
        <v>1322</v>
      </c>
      <c r="G323" t="s">
        <v>1358</v>
      </c>
    </row>
    <row r="324" spans="1:7" x14ac:dyDescent="0.25">
      <c r="A324" t="s">
        <v>351</v>
      </c>
      <c r="C324" s="54" t="s">
        <v>547</v>
      </c>
      <c r="D324" t="s">
        <v>562</v>
      </c>
      <c r="E324" s="1" t="s">
        <v>1322</v>
      </c>
      <c r="G324" t="s">
        <v>1358</v>
      </c>
    </row>
    <row r="325" spans="1:7" x14ac:dyDescent="0.25">
      <c r="A325" t="s">
        <v>351</v>
      </c>
      <c r="C325" s="54" t="s">
        <v>548</v>
      </c>
      <c r="D325" t="s">
        <v>562</v>
      </c>
      <c r="E325" s="1" t="s">
        <v>1322</v>
      </c>
      <c r="G325" t="s">
        <v>1358</v>
      </c>
    </row>
    <row r="326" spans="1:7" x14ac:dyDescent="0.25">
      <c r="A326" t="s">
        <v>351</v>
      </c>
      <c r="C326" s="54" t="s">
        <v>549</v>
      </c>
      <c r="D326" t="s">
        <v>562</v>
      </c>
      <c r="E326" s="1" t="s">
        <v>1322</v>
      </c>
      <c r="G326" t="s">
        <v>1358</v>
      </c>
    </row>
    <row r="327" spans="1:7" x14ac:dyDescent="0.25">
      <c r="A327" t="s">
        <v>351</v>
      </c>
      <c r="C327" s="54" t="s">
        <v>550</v>
      </c>
      <c r="D327" t="s">
        <v>562</v>
      </c>
      <c r="E327" s="1" t="s">
        <v>1322</v>
      </c>
      <c r="G327" t="s">
        <v>1358</v>
      </c>
    </row>
    <row r="328" spans="1:7" x14ac:dyDescent="0.25">
      <c r="A328" t="s">
        <v>351</v>
      </c>
      <c r="C328" s="54" t="s">
        <v>551</v>
      </c>
      <c r="D328" t="s">
        <v>562</v>
      </c>
      <c r="E328" s="1" t="s">
        <v>1322</v>
      </c>
      <c r="G328" t="s">
        <v>1358</v>
      </c>
    </row>
    <row r="329" spans="1:7" x14ac:dyDescent="0.25">
      <c r="A329" t="s">
        <v>351</v>
      </c>
      <c r="C329" s="54" t="s">
        <v>552</v>
      </c>
      <c r="D329" t="s">
        <v>562</v>
      </c>
      <c r="E329" s="1" t="s">
        <v>1322</v>
      </c>
      <c r="G329" t="s">
        <v>1358</v>
      </c>
    </row>
    <row r="330" spans="1:7" x14ac:dyDescent="0.25">
      <c r="A330" t="s">
        <v>351</v>
      </c>
      <c r="C330" s="54" t="s">
        <v>553</v>
      </c>
      <c r="D330" t="s">
        <v>562</v>
      </c>
      <c r="E330" s="1" t="s">
        <v>1322</v>
      </c>
      <c r="G330" t="s">
        <v>1358</v>
      </c>
    </row>
    <row r="331" spans="1:7" x14ac:dyDescent="0.25">
      <c r="A331" t="s">
        <v>351</v>
      </c>
      <c r="C331" s="54" t="s">
        <v>554</v>
      </c>
      <c r="D331" t="s">
        <v>562</v>
      </c>
      <c r="E331" s="1" t="s">
        <v>1322</v>
      </c>
      <c r="G331" t="s">
        <v>1358</v>
      </c>
    </row>
    <row r="332" spans="1:7" x14ac:dyDescent="0.25">
      <c r="A332" t="s">
        <v>351</v>
      </c>
      <c r="C332" s="54" t="s">
        <v>555</v>
      </c>
      <c r="D332" t="s">
        <v>562</v>
      </c>
      <c r="E332" s="1" t="s">
        <v>1322</v>
      </c>
      <c r="G332" t="s">
        <v>1358</v>
      </c>
    </row>
    <row r="333" spans="1:7" x14ac:dyDescent="0.25">
      <c r="A333" t="s">
        <v>351</v>
      </c>
      <c r="C333" s="54" t="s">
        <v>556</v>
      </c>
      <c r="D333" t="s">
        <v>562</v>
      </c>
      <c r="E333" s="1" t="s">
        <v>1322</v>
      </c>
      <c r="G333" t="s">
        <v>1358</v>
      </c>
    </row>
    <row r="334" spans="1:7" x14ac:dyDescent="0.25">
      <c r="A334" t="s">
        <v>351</v>
      </c>
      <c r="C334" s="54" t="s">
        <v>557</v>
      </c>
      <c r="D334" t="s">
        <v>562</v>
      </c>
      <c r="E334" s="1" t="s">
        <v>1322</v>
      </c>
      <c r="G334" t="s">
        <v>1358</v>
      </c>
    </row>
    <row r="335" spans="1:7" x14ac:dyDescent="0.25">
      <c r="A335" t="s">
        <v>351</v>
      </c>
      <c r="C335" s="54" t="s">
        <v>558</v>
      </c>
      <c r="D335" t="s">
        <v>562</v>
      </c>
      <c r="E335" s="1" t="s">
        <v>1322</v>
      </c>
      <c r="G335" t="s">
        <v>1358</v>
      </c>
    </row>
    <row r="336" spans="1:7" x14ac:dyDescent="0.25">
      <c r="A336" t="s">
        <v>351</v>
      </c>
      <c r="C336" s="54" t="s">
        <v>559</v>
      </c>
      <c r="D336" t="s">
        <v>562</v>
      </c>
      <c r="E336" s="1" t="s">
        <v>1322</v>
      </c>
      <c r="G336" t="s">
        <v>1358</v>
      </c>
    </row>
    <row r="337" spans="1:7" x14ac:dyDescent="0.25">
      <c r="A337" t="s">
        <v>351</v>
      </c>
      <c r="C337" s="54" t="s">
        <v>560</v>
      </c>
      <c r="D337" t="s">
        <v>562</v>
      </c>
      <c r="E337" s="1" t="s">
        <v>1322</v>
      </c>
      <c r="G337" t="s">
        <v>1358</v>
      </c>
    </row>
    <row r="338" spans="1:7" x14ac:dyDescent="0.25">
      <c r="A338" t="s">
        <v>351</v>
      </c>
      <c r="C338" s="54" t="s">
        <v>561</v>
      </c>
      <c r="D338" t="s">
        <v>562</v>
      </c>
      <c r="E338" s="1" t="s">
        <v>1322</v>
      </c>
      <c r="G338" t="s">
        <v>1358</v>
      </c>
    </row>
    <row r="339" spans="1:7" x14ac:dyDescent="0.25">
      <c r="A339" t="s">
        <v>21</v>
      </c>
      <c r="B339" t="s">
        <v>8</v>
      </c>
      <c r="C339" s="54" t="s">
        <v>563</v>
      </c>
      <c r="E339" s="1" t="s">
        <v>1272</v>
      </c>
      <c r="G339" t="s">
        <v>1358</v>
      </c>
    </row>
    <row r="340" spans="1:7" x14ac:dyDescent="0.25">
      <c r="A340" t="s">
        <v>21</v>
      </c>
      <c r="B340" t="s">
        <v>8</v>
      </c>
      <c r="C340" s="54" t="s">
        <v>564</v>
      </c>
      <c r="E340" s="1" t="s">
        <v>1272</v>
      </c>
      <c r="G340" t="s">
        <v>1358</v>
      </c>
    </row>
    <row r="341" spans="1:7" x14ac:dyDescent="0.25">
      <c r="A341" t="s">
        <v>21</v>
      </c>
      <c r="B341" t="s">
        <v>8</v>
      </c>
      <c r="C341" s="54" t="s">
        <v>565</v>
      </c>
      <c r="E341" s="1" t="s">
        <v>1272</v>
      </c>
      <c r="G341" t="s">
        <v>1358</v>
      </c>
    </row>
    <row r="342" spans="1:7" x14ac:dyDescent="0.25">
      <c r="A342" t="s">
        <v>21</v>
      </c>
      <c r="B342" t="s">
        <v>8</v>
      </c>
      <c r="C342" s="54" t="s">
        <v>566</v>
      </c>
      <c r="E342" s="1" t="s">
        <v>1272</v>
      </c>
      <c r="G342" t="s">
        <v>1358</v>
      </c>
    </row>
    <row r="343" spans="1:7" x14ac:dyDescent="0.25">
      <c r="A343" t="s">
        <v>21</v>
      </c>
      <c r="B343" t="s">
        <v>8</v>
      </c>
      <c r="C343" s="54" t="s">
        <v>567</v>
      </c>
      <c r="E343" s="1" t="s">
        <v>1272</v>
      </c>
      <c r="G343" t="s">
        <v>1358</v>
      </c>
    </row>
    <row r="344" spans="1:7" x14ac:dyDescent="0.25">
      <c r="A344" t="s">
        <v>21</v>
      </c>
      <c r="B344" t="s">
        <v>8</v>
      </c>
      <c r="C344" s="54" t="s">
        <v>568</v>
      </c>
      <c r="E344" s="1" t="s">
        <v>1272</v>
      </c>
      <c r="G344" t="s">
        <v>1358</v>
      </c>
    </row>
    <row r="345" spans="1:7" x14ac:dyDescent="0.25">
      <c r="A345" t="s">
        <v>21</v>
      </c>
      <c r="B345" t="s">
        <v>8</v>
      </c>
      <c r="C345" s="54" t="s">
        <v>569</v>
      </c>
      <c r="E345" s="1" t="s">
        <v>1272</v>
      </c>
      <c r="G345" t="s">
        <v>1358</v>
      </c>
    </row>
    <row r="346" spans="1:7" x14ac:dyDescent="0.25">
      <c r="A346" t="s">
        <v>21</v>
      </c>
      <c r="B346" t="s">
        <v>8</v>
      </c>
      <c r="C346" s="54" t="s">
        <v>570</v>
      </c>
      <c r="E346" s="1" t="s">
        <v>1272</v>
      </c>
      <c r="G346" t="s">
        <v>1358</v>
      </c>
    </row>
    <row r="347" spans="1:7" x14ac:dyDescent="0.25">
      <c r="A347" t="s">
        <v>21</v>
      </c>
      <c r="B347" t="s">
        <v>635</v>
      </c>
      <c r="C347" s="54" t="s">
        <v>572</v>
      </c>
      <c r="E347" s="1" t="s">
        <v>1274</v>
      </c>
      <c r="G347" t="s">
        <v>1359</v>
      </c>
    </row>
    <row r="348" spans="1:7" x14ac:dyDescent="0.25">
      <c r="A348" t="s">
        <v>21</v>
      </c>
      <c r="B348" t="s">
        <v>635</v>
      </c>
      <c r="C348" s="54" t="s">
        <v>573</v>
      </c>
      <c r="E348" s="1" t="s">
        <v>1274</v>
      </c>
      <c r="G348" t="s">
        <v>1359</v>
      </c>
    </row>
    <row r="349" spans="1:7" x14ac:dyDescent="0.25">
      <c r="A349" t="s">
        <v>21</v>
      </c>
      <c r="B349" t="s">
        <v>635</v>
      </c>
      <c r="C349" s="54" t="s">
        <v>574</v>
      </c>
      <c r="E349" s="1" t="s">
        <v>1274</v>
      </c>
      <c r="G349" t="s">
        <v>1359</v>
      </c>
    </row>
    <row r="350" spans="1:7" x14ac:dyDescent="0.25">
      <c r="A350" t="s">
        <v>21</v>
      </c>
      <c r="B350" t="s">
        <v>635</v>
      </c>
      <c r="C350" s="54" t="s">
        <v>575</v>
      </c>
      <c r="E350" s="1" t="s">
        <v>1274</v>
      </c>
      <c r="G350" t="s">
        <v>1359</v>
      </c>
    </row>
    <row r="351" spans="1:7" x14ac:dyDescent="0.25">
      <c r="A351" t="s">
        <v>21</v>
      </c>
      <c r="B351" t="s">
        <v>635</v>
      </c>
      <c r="C351" s="54" t="s">
        <v>576</v>
      </c>
      <c r="E351" s="1" t="s">
        <v>1274</v>
      </c>
      <c r="G351" t="s">
        <v>1359</v>
      </c>
    </row>
    <row r="352" spans="1:7" x14ac:dyDescent="0.25">
      <c r="A352" t="s">
        <v>21</v>
      </c>
      <c r="B352" t="s">
        <v>635</v>
      </c>
      <c r="C352" s="54" t="s">
        <v>577</v>
      </c>
      <c r="E352" s="1" t="s">
        <v>1274</v>
      </c>
      <c r="G352" t="s">
        <v>1359</v>
      </c>
    </row>
    <row r="353" spans="1:7" x14ac:dyDescent="0.25">
      <c r="A353" t="s">
        <v>21</v>
      </c>
      <c r="B353" t="s">
        <v>635</v>
      </c>
      <c r="C353" s="54" t="s">
        <v>578</v>
      </c>
      <c r="E353" s="1" t="s">
        <v>1274</v>
      </c>
      <c r="G353" t="s">
        <v>1359</v>
      </c>
    </row>
    <row r="354" spans="1:7" x14ac:dyDescent="0.25">
      <c r="A354" t="s">
        <v>21</v>
      </c>
      <c r="B354" t="s">
        <v>635</v>
      </c>
      <c r="C354" s="54" t="s">
        <v>579</v>
      </c>
      <c r="E354" s="1" t="s">
        <v>1274</v>
      </c>
      <c r="G354" t="s">
        <v>1359</v>
      </c>
    </row>
    <row r="355" spans="1:7" x14ac:dyDescent="0.25">
      <c r="A355" t="s">
        <v>21</v>
      </c>
      <c r="B355" t="s">
        <v>635</v>
      </c>
      <c r="C355" s="54" t="s">
        <v>580</v>
      </c>
      <c r="E355" s="1" t="s">
        <v>1274</v>
      </c>
      <c r="G355" t="s">
        <v>1359</v>
      </c>
    </row>
    <row r="356" spans="1:7" x14ac:dyDescent="0.25">
      <c r="A356" t="s">
        <v>21</v>
      </c>
      <c r="B356" t="s">
        <v>635</v>
      </c>
      <c r="C356" s="54" t="s">
        <v>581</v>
      </c>
      <c r="E356" s="1" t="s">
        <v>1274</v>
      </c>
      <c r="G356" t="s">
        <v>1359</v>
      </c>
    </row>
    <row r="357" spans="1:7" x14ac:dyDescent="0.25">
      <c r="A357" t="s">
        <v>21</v>
      </c>
      <c r="B357" t="s">
        <v>635</v>
      </c>
      <c r="C357" s="54" t="s">
        <v>582</v>
      </c>
      <c r="E357" s="1" t="s">
        <v>1274</v>
      </c>
      <c r="G357" t="s">
        <v>1359</v>
      </c>
    </row>
    <row r="358" spans="1:7" x14ac:dyDescent="0.25">
      <c r="A358" t="s">
        <v>21</v>
      </c>
      <c r="B358" t="s">
        <v>635</v>
      </c>
      <c r="C358" s="54" t="s">
        <v>583</v>
      </c>
      <c r="E358" s="1" t="s">
        <v>1274</v>
      </c>
      <c r="G358" t="s">
        <v>1359</v>
      </c>
    </row>
    <row r="359" spans="1:7" x14ac:dyDescent="0.25">
      <c r="A359" t="s">
        <v>21</v>
      </c>
      <c r="B359" t="s">
        <v>635</v>
      </c>
      <c r="C359" s="54" t="s">
        <v>584</v>
      </c>
      <c r="E359" s="1" t="s">
        <v>1274</v>
      </c>
      <c r="G359" t="s">
        <v>1359</v>
      </c>
    </row>
    <row r="360" spans="1:7" x14ac:dyDescent="0.25">
      <c r="A360" t="s">
        <v>21</v>
      </c>
      <c r="B360" t="s">
        <v>635</v>
      </c>
      <c r="C360" s="54" t="s">
        <v>585</v>
      </c>
      <c r="E360" s="1" t="s">
        <v>1274</v>
      </c>
      <c r="G360" t="s">
        <v>1359</v>
      </c>
    </row>
    <row r="361" spans="1:7" x14ac:dyDescent="0.25">
      <c r="A361" t="s">
        <v>21</v>
      </c>
      <c r="B361" t="s">
        <v>635</v>
      </c>
      <c r="C361" s="54" t="s">
        <v>586</v>
      </c>
      <c r="E361" s="1" t="s">
        <v>1274</v>
      </c>
      <c r="G361" t="s">
        <v>1359</v>
      </c>
    </row>
    <row r="362" spans="1:7" x14ac:dyDescent="0.25">
      <c r="A362" t="s">
        <v>21</v>
      </c>
      <c r="B362" t="s">
        <v>635</v>
      </c>
      <c r="C362" s="54" t="s">
        <v>587</v>
      </c>
      <c r="E362" s="1" t="s">
        <v>1274</v>
      </c>
      <c r="G362" t="s">
        <v>1359</v>
      </c>
    </row>
    <row r="363" spans="1:7" x14ac:dyDescent="0.25">
      <c r="A363" t="s">
        <v>21</v>
      </c>
      <c r="B363" t="s">
        <v>635</v>
      </c>
      <c r="C363" s="54" t="s">
        <v>588</v>
      </c>
      <c r="E363" s="1" t="s">
        <v>1274</v>
      </c>
      <c r="G363" t="s">
        <v>1359</v>
      </c>
    </row>
    <row r="364" spans="1:7" x14ac:dyDescent="0.25">
      <c r="A364" t="s">
        <v>21</v>
      </c>
      <c r="B364" t="s">
        <v>635</v>
      </c>
      <c r="C364" s="54" t="s">
        <v>589</v>
      </c>
      <c r="E364" s="1" t="s">
        <v>1274</v>
      </c>
      <c r="G364" t="s">
        <v>1359</v>
      </c>
    </row>
    <row r="365" spans="1:7" x14ac:dyDescent="0.25">
      <c r="A365" t="s">
        <v>21</v>
      </c>
      <c r="B365" t="s">
        <v>635</v>
      </c>
      <c r="C365" s="54" t="s">
        <v>590</v>
      </c>
      <c r="E365" s="1" t="s">
        <v>1274</v>
      </c>
      <c r="G365" t="s">
        <v>1359</v>
      </c>
    </row>
    <row r="366" spans="1:7" x14ac:dyDescent="0.25">
      <c r="A366" t="s">
        <v>21</v>
      </c>
      <c r="B366" t="s">
        <v>635</v>
      </c>
      <c r="C366" s="54" t="s">
        <v>591</v>
      </c>
      <c r="E366" s="1" t="s">
        <v>1274</v>
      </c>
      <c r="G366" t="s">
        <v>1359</v>
      </c>
    </row>
    <row r="367" spans="1:7" x14ac:dyDescent="0.25">
      <c r="A367" t="s">
        <v>21</v>
      </c>
      <c r="B367" t="s">
        <v>635</v>
      </c>
      <c r="C367" s="54" t="s">
        <v>592</v>
      </c>
      <c r="E367" s="1" t="s">
        <v>1274</v>
      </c>
      <c r="G367" t="s">
        <v>1359</v>
      </c>
    </row>
    <row r="368" spans="1:7" x14ac:dyDescent="0.25">
      <c r="A368" t="s">
        <v>21</v>
      </c>
      <c r="B368" t="s">
        <v>635</v>
      </c>
      <c r="C368" s="54" t="s">
        <v>593</v>
      </c>
      <c r="E368" s="1" t="s">
        <v>1274</v>
      </c>
      <c r="G368" t="s">
        <v>1359</v>
      </c>
    </row>
    <row r="369" spans="1:7" x14ac:dyDescent="0.25">
      <c r="A369" t="s">
        <v>21</v>
      </c>
      <c r="B369" t="s">
        <v>635</v>
      </c>
      <c r="C369" s="54" t="s">
        <v>594</v>
      </c>
      <c r="E369" s="1" t="s">
        <v>1274</v>
      </c>
      <c r="G369" t="s">
        <v>1359</v>
      </c>
    </row>
    <row r="370" spans="1:7" x14ac:dyDescent="0.25">
      <c r="A370" t="s">
        <v>21</v>
      </c>
      <c r="B370" t="s">
        <v>635</v>
      </c>
      <c r="C370" s="54" t="s">
        <v>595</v>
      </c>
      <c r="E370" s="1" t="s">
        <v>1274</v>
      </c>
      <c r="G370" t="s">
        <v>1359</v>
      </c>
    </row>
    <row r="371" spans="1:7" x14ac:dyDescent="0.25">
      <c r="A371" t="s">
        <v>21</v>
      </c>
      <c r="B371" t="s">
        <v>635</v>
      </c>
      <c r="C371" s="54" t="s">
        <v>596</v>
      </c>
      <c r="E371" s="1" t="s">
        <v>1274</v>
      </c>
      <c r="G371" t="s">
        <v>1359</v>
      </c>
    </row>
    <row r="372" spans="1:7" x14ac:dyDescent="0.25">
      <c r="A372" t="s">
        <v>21</v>
      </c>
      <c r="B372" t="s">
        <v>635</v>
      </c>
      <c r="C372" s="54" t="s">
        <v>597</v>
      </c>
      <c r="E372" s="1" t="s">
        <v>1274</v>
      </c>
      <c r="G372" t="s">
        <v>1359</v>
      </c>
    </row>
    <row r="373" spans="1:7" x14ac:dyDescent="0.25">
      <c r="A373" t="s">
        <v>21</v>
      </c>
      <c r="B373" t="s">
        <v>635</v>
      </c>
      <c r="C373" s="54" t="s">
        <v>598</v>
      </c>
      <c r="E373" s="1" t="s">
        <v>1274</v>
      </c>
      <c r="G373" t="s">
        <v>1359</v>
      </c>
    </row>
    <row r="374" spans="1:7" x14ac:dyDescent="0.25">
      <c r="A374" t="s">
        <v>21</v>
      </c>
      <c r="B374" t="s">
        <v>635</v>
      </c>
      <c r="C374" s="54" t="s">
        <v>599</v>
      </c>
      <c r="E374" s="1" t="s">
        <v>1274</v>
      </c>
      <c r="G374" t="s">
        <v>1359</v>
      </c>
    </row>
    <row r="375" spans="1:7" x14ac:dyDescent="0.25">
      <c r="A375" t="s">
        <v>21</v>
      </c>
      <c r="B375" t="s">
        <v>635</v>
      </c>
      <c r="C375" s="54" t="s">
        <v>600</v>
      </c>
      <c r="E375" s="1" t="s">
        <v>1274</v>
      </c>
      <c r="G375" t="s">
        <v>1359</v>
      </c>
    </row>
    <row r="376" spans="1:7" x14ac:dyDescent="0.25">
      <c r="A376" t="s">
        <v>21</v>
      </c>
      <c r="B376" t="s">
        <v>635</v>
      </c>
      <c r="C376" s="54" t="s">
        <v>601</v>
      </c>
      <c r="E376" s="1" t="s">
        <v>1274</v>
      </c>
      <c r="G376" t="s">
        <v>1359</v>
      </c>
    </row>
    <row r="377" spans="1:7" x14ac:dyDescent="0.25">
      <c r="A377" t="s">
        <v>21</v>
      </c>
      <c r="B377" t="s">
        <v>635</v>
      </c>
      <c r="C377" s="54" t="s">
        <v>602</v>
      </c>
      <c r="E377" s="1" t="s">
        <v>1274</v>
      </c>
      <c r="G377" t="s">
        <v>1359</v>
      </c>
    </row>
    <row r="378" spans="1:7" x14ac:dyDescent="0.25">
      <c r="A378" t="s">
        <v>21</v>
      </c>
      <c r="B378" t="s">
        <v>635</v>
      </c>
      <c r="C378" s="54" t="s">
        <v>603</v>
      </c>
      <c r="E378" s="1" t="s">
        <v>1274</v>
      </c>
      <c r="G378" t="s">
        <v>1359</v>
      </c>
    </row>
    <row r="379" spans="1:7" x14ac:dyDescent="0.25">
      <c r="A379" t="s">
        <v>21</v>
      </c>
      <c r="B379" t="s">
        <v>635</v>
      </c>
      <c r="C379" s="54" t="s">
        <v>604</v>
      </c>
      <c r="E379" s="1" t="s">
        <v>1274</v>
      </c>
      <c r="G379" t="s">
        <v>1359</v>
      </c>
    </row>
    <row r="380" spans="1:7" x14ac:dyDescent="0.25">
      <c r="A380" t="s">
        <v>21</v>
      </c>
      <c r="B380" t="s">
        <v>635</v>
      </c>
      <c r="C380" s="54" t="s">
        <v>605</v>
      </c>
      <c r="E380" s="1" t="s">
        <v>1274</v>
      </c>
      <c r="G380" t="s">
        <v>1359</v>
      </c>
    </row>
    <row r="381" spans="1:7" x14ac:dyDescent="0.25">
      <c r="A381" t="s">
        <v>21</v>
      </c>
      <c r="B381" t="s">
        <v>635</v>
      </c>
      <c r="C381" s="54" t="s">
        <v>606</v>
      </c>
      <c r="E381" s="1" t="s">
        <v>1274</v>
      </c>
      <c r="G381" t="s">
        <v>1359</v>
      </c>
    </row>
    <row r="382" spans="1:7" x14ac:dyDescent="0.25">
      <c r="A382" t="s">
        <v>21</v>
      </c>
      <c r="B382" t="s">
        <v>635</v>
      </c>
      <c r="C382" s="54" t="s">
        <v>607</v>
      </c>
      <c r="E382" s="1" t="s">
        <v>1274</v>
      </c>
      <c r="G382" t="s">
        <v>1359</v>
      </c>
    </row>
    <row r="383" spans="1:7" x14ac:dyDescent="0.25">
      <c r="A383" t="s">
        <v>21</v>
      </c>
      <c r="B383" t="s">
        <v>635</v>
      </c>
      <c r="C383" s="54" t="s">
        <v>608</v>
      </c>
      <c r="E383" s="1" t="s">
        <v>1274</v>
      </c>
      <c r="G383" t="s">
        <v>1359</v>
      </c>
    </row>
    <row r="384" spans="1:7" x14ac:dyDescent="0.25">
      <c r="A384" t="s">
        <v>21</v>
      </c>
      <c r="B384" t="s">
        <v>635</v>
      </c>
      <c r="C384" s="54" t="s">
        <v>609</v>
      </c>
      <c r="E384" s="1" t="s">
        <v>1274</v>
      </c>
      <c r="G384" t="s">
        <v>1359</v>
      </c>
    </row>
    <row r="385" spans="1:7" x14ac:dyDescent="0.25">
      <c r="A385" t="s">
        <v>21</v>
      </c>
      <c r="B385" t="s">
        <v>635</v>
      </c>
      <c r="C385" s="54" t="s">
        <v>610</v>
      </c>
      <c r="E385" s="1" t="s">
        <v>1274</v>
      </c>
      <c r="G385" t="s">
        <v>1359</v>
      </c>
    </row>
    <row r="386" spans="1:7" x14ac:dyDescent="0.25">
      <c r="A386" t="s">
        <v>21</v>
      </c>
      <c r="B386" t="s">
        <v>635</v>
      </c>
      <c r="C386" s="54" t="s">
        <v>611</v>
      </c>
      <c r="E386" s="1" t="s">
        <v>1274</v>
      </c>
      <c r="G386" t="s">
        <v>1359</v>
      </c>
    </row>
    <row r="387" spans="1:7" x14ac:dyDescent="0.25">
      <c r="A387" t="s">
        <v>21</v>
      </c>
      <c r="B387" t="s">
        <v>635</v>
      </c>
      <c r="C387" s="54" t="s">
        <v>612</v>
      </c>
      <c r="E387" s="1" t="s">
        <v>1274</v>
      </c>
      <c r="G387" t="s">
        <v>1359</v>
      </c>
    </row>
    <row r="388" spans="1:7" x14ac:dyDescent="0.25">
      <c r="A388" t="s">
        <v>21</v>
      </c>
      <c r="B388" t="s">
        <v>635</v>
      </c>
      <c r="C388" s="54" t="s">
        <v>613</v>
      </c>
      <c r="E388" s="1" t="s">
        <v>1274</v>
      </c>
      <c r="G388" t="s">
        <v>1359</v>
      </c>
    </row>
    <row r="389" spans="1:7" x14ac:dyDescent="0.25">
      <c r="A389" t="s">
        <v>21</v>
      </c>
      <c r="B389" t="s">
        <v>635</v>
      </c>
      <c r="C389" s="54" t="s">
        <v>614</v>
      </c>
      <c r="E389" s="1" t="s">
        <v>1274</v>
      </c>
      <c r="G389" t="s">
        <v>1359</v>
      </c>
    </row>
    <row r="390" spans="1:7" x14ac:dyDescent="0.25">
      <c r="A390" t="s">
        <v>21</v>
      </c>
      <c r="B390" t="s">
        <v>635</v>
      </c>
      <c r="C390" s="54" t="s">
        <v>615</v>
      </c>
      <c r="E390" s="1" t="s">
        <v>1274</v>
      </c>
      <c r="G390" t="s">
        <v>1359</v>
      </c>
    </row>
    <row r="391" spans="1:7" x14ac:dyDescent="0.25">
      <c r="A391" t="s">
        <v>21</v>
      </c>
      <c r="B391" t="s">
        <v>635</v>
      </c>
      <c r="C391" s="54" t="s">
        <v>616</v>
      </c>
      <c r="E391" s="1" t="s">
        <v>1274</v>
      </c>
      <c r="G391" t="s">
        <v>1359</v>
      </c>
    </row>
    <row r="392" spans="1:7" x14ac:dyDescent="0.25">
      <c r="A392" t="s">
        <v>21</v>
      </c>
      <c r="B392" t="s">
        <v>635</v>
      </c>
      <c r="C392" s="54" t="s">
        <v>617</v>
      </c>
      <c r="E392" s="1" t="s">
        <v>1274</v>
      </c>
      <c r="G392" t="s">
        <v>1359</v>
      </c>
    </row>
    <row r="393" spans="1:7" x14ac:dyDescent="0.25">
      <c r="A393" t="s">
        <v>21</v>
      </c>
      <c r="B393" t="s">
        <v>635</v>
      </c>
      <c r="C393" s="54" t="s">
        <v>618</v>
      </c>
      <c r="E393" s="1" t="s">
        <v>1274</v>
      </c>
      <c r="G393" t="s">
        <v>1359</v>
      </c>
    </row>
    <row r="394" spans="1:7" x14ac:dyDescent="0.25">
      <c r="A394" t="s">
        <v>21</v>
      </c>
      <c r="B394" t="s">
        <v>635</v>
      </c>
      <c r="C394" s="54" t="s">
        <v>619</v>
      </c>
      <c r="E394" s="1" t="s">
        <v>1274</v>
      </c>
      <c r="G394" t="s">
        <v>1359</v>
      </c>
    </row>
    <row r="395" spans="1:7" x14ac:dyDescent="0.25">
      <c r="A395" t="s">
        <v>21</v>
      </c>
      <c r="B395" t="s">
        <v>635</v>
      </c>
      <c r="C395" s="54" t="s">
        <v>620</v>
      </c>
      <c r="E395" s="1" t="s">
        <v>1274</v>
      </c>
      <c r="G395" t="s">
        <v>1359</v>
      </c>
    </row>
    <row r="396" spans="1:7" x14ac:dyDescent="0.25">
      <c r="A396" t="s">
        <v>21</v>
      </c>
      <c r="B396" t="s">
        <v>635</v>
      </c>
      <c r="C396" s="54" t="s">
        <v>621</v>
      </c>
      <c r="E396" s="1" t="s">
        <v>1274</v>
      </c>
      <c r="G396" t="s">
        <v>1359</v>
      </c>
    </row>
    <row r="397" spans="1:7" x14ac:dyDescent="0.25">
      <c r="A397" t="s">
        <v>21</v>
      </c>
      <c r="B397" t="s">
        <v>635</v>
      </c>
      <c r="C397" s="54" t="s">
        <v>622</v>
      </c>
      <c r="E397" s="1" t="s">
        <v>1274</v>
      </c>
      <c r="G397" t="s">
        <v>1359</v>
      </c>
    </row>
    <row r="398" spans="1:7" x14ac:dyDescent="0.25">
      <c r="A398" t="s">
        <v>21</v>
      </c>
      <c r="B398" t="s">
        <v>635</v>
      </c>
      <c r="C398" s="54" t="s">
        <v>623</v>
      </c>
      <c r="E398" s="1" t="s">
        <v>1274</v>
      </c>
      <c r="G398" t="s">
        <v>1359</v>
      </c>
    </row>
    <row r="399" spans="1:7" x14ac:dyDescent="0.25">
      <c r="A399" t="s">
        <v>21</v>
      </c>
      <c r="B399" t="s">
        <v>635</v>
      </c>
      <c r="C399" s="54" t="s">
        <v>624</v>
      </c>
      <c r="E399" s="1" t="s">
        <v>1274</v>
      </c>
      <c r="G399" t="s">
        <v>1359</v>
      </c>
    </row>
    <row r="400" spans="1:7" x14ac:dyDescent="0.25">
      <c r="A400" t="s">
        <v>21</v>
      </c>
      <c r="B400" t="s">
        <v>635</v>
      </c>
      <c r="C400" s="54" t="s">
        <v>625</v>
      </c>
      <c r="E400" s="1" t="s">
        <v>1274</v>
      </c>
      <c r="G400" t="s">
        <v>1359</v>
      </c>
    </row>
    <row r="401" spans="1:7" x14ac:dyDescent="0.25">
      <c r="A401" t="s">
        <v>21</v>
      </c>
      <c r="B401" t="s">
        <v>635</v>
      </c>
      <c r="C401" s="54" t="s">
        <v>626</v>
      </c>
      <c r="E401" s="1" t="s">
        <v>1274</v>
      </c>
      <c r="G401" t="s">
        <v>1359</v>
      </c>
    </row>
    <row r="402" spans="1:7" x14ac:dyDescent="0.25">
      <c r="A402" t="s">
        <v>21</v>
      </c>
      <c r="B402" t="s">
        <v>635</v>
      </c>
      <c r="C402" s="54" t="s">
        <v>627</v>
      </c>
      <c r="E402" s="1" t="s">
        <v>1274</v>
      </c>
      <c r="G402" t="s">
        <v>1359</v>
      </c>
    </row>
    <row r="403" spans="1:7" x14ac:dyDescent="0.25">
      <c r="A403" t="s">
        <v>21</v>
      </c>
      <c r="B403" t="s">
        <v>635</v>
      </c>
      <c r="C403" s="54" t="s">
        <v>628</v>
      </c>
      <c r="E403" s="1" t="s">
        <v>1274</v>
      </c>
      <c r="G403" t="s">
        <v>1359</v>
      </c>
    </row>
    <row r="404" spans="1:7" x14ac:dyDescent="0.25">
      <c r="A404" t="s">
        <v>21</v>
      </c>
      <c r="B404" t="s">
        <v>635</v>
      </c>
      <c r="C404" s="54" t="s">
        <v>629</v>
      </c>
      <c r="E404" s="1" t="s">
        <v>1274</v>
      </c>
      <c r="G404" t="s">
        <v>1359</v>
      </c>
    </row>
    <row r="405" spans="1:7" x14ac:dyDescent="0.25">
      <c r="A405" t="s">
        <v>21</v>
      </c>
      <c r="B405" t="s">
        <v>635</v>
      </c>
      <c r="C405" s="54" t="s">
        <v>630</v>
      </c>
      <c r="E405" s="1" t="s">
        <v>1274</v>
      </c>
      <c r="G405" t="s">
        <v>1359</v>
      </c>
    </row>
    <row r="406" spans="1:7" x14ac:dyDescent="0.25">
      <c r="A406" t="s">
        <v>21</v>
      </c>
      <c r="B406" t="s">
        <v>635</v>
      </c>
      <c r="C406" s="54" t="s">
        <v>631</v>
      </c>
      <c r="E406" s="1" t="s">
        <v>1274</v>
      </c>
      <c r="G406" t="s">
        <v>1359</v>
      </c>
    </row>
    <row r="407" spans="1:7" x14ac:dyDescent="0.25">
      <c r="A407" t="s">
        <v>21</v>
      </c>
      <c r="B407" t="s">
        <v>635</v>
      </c>
      <c r="C407" s="54" t="s">
        <v>632</v>
      </c>
      <c r="E407" s="1" t="s">
        <v>1274</v>
      </c>
      <c r="G407" t="s">
        <v>1359</v>
      </c>
    </row>
    <row r="408" spans="1:7" x14ac:dyDescent="0.25">
      <c r="A408" t="s">
        <v>21</v>
      </c>
      <c r="B408" t="s">
        <v>635</v>
      </c>
      <c r="C408" s="54" t="s">
        <v>633</v>
      </c>
      <c r="E408" s="1" t="s">
        <v>1274</v>
      </c>
      <c r="G408" t="s">
        <v>1359</v>
      </c>
    </row>
    <row r="409" spans="1:7" x14ac:dyDescent="0.25">
      <c r="A409" t="s">
        <v>21</v>
      </c>
      <c r="B409" t="s">
        <v>635</v>
      </c>
      <c r="C409" s="54" t="s">
        <v>634</v>
      </c>
      <c r="E409" s="1" t="s">
        <v>1274</v>
      </c>
      <c r="G409" t="s">
        <v>1359</v>
      </c>
    </row>
    <row r="410" spans="1:7" x14ac:dyDescent="0.25">
      <c r="A410" t="s">
        <v>21</v>
      </c>
      <c r="B410" t="s">
        <v>635</v>
      </c>
      <c r="C410" s="54" t="s">
        <v>636</v>
      </c>
      <c r="E410" s="1" t="s">
        <v>1275</v>
      </c>
      <c r="G410" t="s">
        <v>1359</v>
      </c>
    </row>
    <row r="411" spans="1:7" x14ac:dyDescent="0.25">
      <c r="A411" t="s">
        <v>21</v>
      </c>
      <c r="B411" t="s">
        <v>635</v>
      </c>
      <c r="C411" s="54" t="s">
        <v>637</v>
      </c>
      <c r="E411" s="1" t="s">
        <v>1275</v>
      </c>
      <c r="G411" t="s">
        <v>1359</v>
      </c>
    </row>
    <row r="412" spans="1:7" x14ac:dyDescent="0.25">
      <c r="A412" t="s">
        <v>21</v>
      </c>
      <c r="B412" t="s">
        <v>635</v>
      </c>
      <c r="C412" s="54" t="s">
        <v>638</v>
      </c>
      <c r="E412" s="1" t="s">
        <v>1275</v>
      </c>
      <c r="G412" t="s">
        <v>1359</v>
      </c>
    </row>
    <row r="413" spans="1:7" x14ac:dyDescent="0.25">
      <c r="A413" t="s">
        <v>21</v>
      </c>
      <c r="B413" t="s">
        <v>635</v>
      </c>
      <c r="C413" s="54" t="s">
        <v>639</v>
      </c>
      <c r="E413" s="1" t="s">
        <v>1275</v>
      </c>
      <c r="G413" t="s">
        <v>1359</v>
      </c>
    </row>
    <row r="414" spans="1:7" x14ac:dyDescent="0.25">
      <c r="A414" t="s">
        <v>21</v>
      </c>
      <c r="B414" t="s">
        <v>635</v>
      </c>
      <c r="C414" s="54" t="s">
        <v>640</v>
      </c>
      <c r="E414" s="1" t="s">
        <v>1275</v>
      </c>
      <c r="G414" t="s">
        <v>1359</v>
      </c>
    </row>
    <row r="415" spans="1:7" x14ac:dyDescent="0.25">
      <c r="A415" t="s">
        <v>21</v>
      </c>
      <c r="B415" t="s">
        <v>635</v>
      </c>
      <c r="C415" s="54" t="s">
        <v>641</v>
      </c>
      <c r="E415" s="1" t="s">
        <v>1275</v>
      </c>
      <c r="G415" t="s">
        <v>1359</v>
      </c>
    </row>
    <row r="416" spans="1:7" x14ac:dyDescent="0.25">
      <c r="A416" t="s">
        <v>21</v>
      </c>
      <c r="B416" t="s">
        <v>635</v>
      </c>
      <c r="C416" s="54" t="s">
        <v>642</v>
      </c>
      <c r="E416" s="1" t="s">
        <v>1275</v>
      </c>
      <c r="G416" t="s">
        <v>1359</v>
      </c>
    </row>
    <row r="417" spans="1:7" x14ac:dyDescent="0.25">
      <c r="A417" t="s">
        <v>21</v>
      </c>
      <c r="B417" t="s">
        <v>635</v>
      </c>
      <c r="C417" s="54" t="s">
        <v>643</v>
      </c>
      <c r="E417" s="1" t="s">
        <v>1275</v>
      </c>
      <c r="G417" t="s">
        <v>1359</v>
      </c>
    </row>
    <row r="418" spans="1:7" x14ac:dyDescent="0.25">
      <c r="A418" t="s">
        <v>21</v>
      </c>
      <c r="B418" t="s">
        <v>635</v>
      </c>
      <c r="C418" s="54" t="s">
        <v>644</v>
      </c>
      <c r="E418" s="1" t="s">
        <v>1275</v>
      </c>
      <c r="G418" t="s">
        <v>1359</v>
      </c>
    </row>
    <row r="419" spans="1:7" x14ac:dyDescent="0.25">
      <c r="A419" t="s">
        <v>21</v>
      </c>
      <c r="B419" t="s">
        <v>635</v>
      </c>
      <c r="C419" s="54" t="s">
        <v>645</v>
      </c>
      <c r="E419" s="1" t="s">
        <v>1275</v>
      </c>
      <c r="G419" t="s">
        <v>1359</v>
      </c>
    </row>
    <row r="420" spans="1:7" x14ac:dyDescent="0.25">
      <c r="A420" t="s">
        <v>21</v>
      </c>
      <c r="B420" t="s">
        <v>635</v>
      </c>
      <c r="C420" s="54" t="s">
        <v>646</v>
      </c>
      <c r="E420" s="1" t="s">
        <v>1275</v>
      </c>
      <c r="G420" t="s">
        <v>1359</v>
      </c>
    </row>
    <row r="421" spans="1:7" x14ac:dyDescent="0.25">
      <c r="A421" t="s">
        <v>21</v>
      </c>
      <c r="B421" t="s">
        <v>635</v>
      </c>
      <c r="C421" s="54" t="s">
        <v>647</v>
      </c>
      <c r="E421" s="1" t="s">
        <v>1275</v>
      </c>
      <c r="G421" t="s">
        <v>1359</v>
      </c>
    </row>
    <row r="422" spans="1:7" x14ac:dyDescent="0.25">
      <c r="A422" t="s">
        <v>21</v>
      </c>
      <c r="B422" t="s">
        <v>635</v>
      </c>
      <c r="C422" s="54" t="s">
        <v>648</v>
      </c>
      <c r="E422" s="1" t="s">
        <v>1275</v>
      </c>
      <c r="G422" t="s">
        <v>1359</v>
      </c>
    </row>
    <row r="423" spans="1:7" x14ac:dyDescent="0.25">
      <c r="A423" t="s">
        <v>21</v>
      </c>
      <c r="B423" t="s">
        <v>635</v>
      </c>
      <c r="C423" s="54" t="s">
        <v>649</v>
      </c>
      <c r="E423" s="1" t="s">
        <v>1275</v>
      </c>
      <c r="G423" t="s">
        <v>1359</v>
      </c>
    </row>
    <row r="424" spans="1:7" x14ac:dyDescent="0.25">
      <c r="A424" t="s">
        <v>21</v>
      </c>
      <c r="B424" t="s">
        <v>635</v>
      </c>
      <c r="C424" s="54" t="s">
        <v>650</v>
      </c>
      <c r="E424" s="1" t="s">
        <v>1275</v>
      </c>
      <c r="G424" t="s">
        <v>1359</v>
      </c>
    </row>
    <row r="425" spans="1:7" x14ac:dyDescent="0.25">
      <c r="A425" t="s">
        <v>21</v>
      </c>
      <c r="B425" t="s">
        <v>635</v>
      </c>
      <c r="C425" s="54" t="s">
        <v>651</v>
      </c>
      <c r="E425" s="1" t="s">
        <v>1275</v>
      </c>
      <c r="G425" t="s">
        <v>1359</v>
      </c>
    </row>
    <row r="426" spans="1:7" x14ac:dyDescent="0.25">
      <c r="A426" t="s">
        <v>21</v>
      </c>
      <c r="B426" t="s">
        <v>635</v>
      </c>
      <c r="C426" s="54" t="s">
        <v>652</v>
      </c>
      <c r="E426" s="1" t="s">
        <v>1275</v>
      </c>
      <c r="G426" t="s">
        <v>1359</v>
      </c>
    </row>
    <row r="427" spans="1:7" x14ac:dyDescent="0.25">
      <c r="A427" t="s">
        <v>21</v>
      </c>
      <c r="B427" t="s">
        <v>635</v>
      </c>
      <c r="C427" s="54" t="s">
        <v>653</v>
      </c>
      <c r="E427" s="1" t="s">
        <v>1275</v>
      </c>
      <c r="G427" t="s">
        <v>1359</v>
      </c>
    </row>
    <row r="428" spans="1:7" x14ac:dyDescent="0.25">
      <c r="A428" t="s">
        <v>21</v>
      </c>
      <c r="B428" t="s">
        <v>635</v>
      </c>
      <c r="C428" s="54" t="s">
        <v>654</v>
      </c>
      <c r="E428" s="1" t="s">
        <v>1275</v>
      </c>
      <c r="G428" t="s">
        <v>1359</v>
      </c>
    </row>
    <row r="429" spans="1:7" x14ac:dyDescent="0.25">
      <c r="A429" t="s">
        <v>21</v>
      </c>
      <c r="B429" t="s">
        <v>635</v>
      </c>
      <c r="C429" s="54" t="s">
        <v>655</v>
      </c>
      <c r="D429" t="s">
        <v>730</v>
      </c>
      <c r="E429" s="1" t="s">
        <v>1276</v>
      </c>
      <c r="G429" t="s">
        <v>1359</v>
      </c>
    </row>
    <row r="430" spans="1:7" x14ac:dyDescent="0.25">
      <c r="A430" t="s">
        <v>21</v>
      </c>
      <c r="B430" t="s">
        <v>635</v>
      </c>
      <c r="C430" s="54" t="s">
        <v>656</v>
      </c>
      <c r="D430" t="s">
        <v>730</v>
      </c>
      <c r="E430" s="1" t="s">
        <v>1276</v>
      </c>
      <c r="G430" t="s">
        <v>1359</v>
      </c>
    </row>
    <row r="431" spans="1:7" x14ac:dyDescent="0.25">
      <c r="A431" t="s">
        <v>21</v>
      </c>
      <c r="B431" t="s">
        <v>635</v>
      </c>
      <c r="C431" s="54" t="s">
        <v>657</v>
      </c>
      <c r="D431" t="s">
        <v>730</v>
      </c>
      <c r="E431" s="1" t="s">
        <v>1276</v>
      </c>
      <c r="G431" t="s">
        <v>1359</v>
      </c>
    </row>
    <row r="432" spans="1:7" x14ac:dyDescent="0.25">
      <c r="A432" t="s">
        <v>21</v>
      </c>
      <c r="B432" t="s">
        <v>635</v>
      </c>
      <c r="C432" s="54" t="s">
        <v>658</v>
      </c>
      <c r="D432" t="s">
        <v>730</v>
      </c>
      <c r="E432" s="1" t="s">
        <v>1276</v>
      </c>
      <c r="G432" t="s">
        <v>1359</v>
      </c>
    </row>
    <row r="433" spans="1:7" x14ac:dyDescent="0.25">
      <c r="A433" t="s">
        <v>21</v>
      </c>
      <c r="B433" t="s">
        <v>635</v>
      </c>
      <c r="C433" s="54" t="s">
        <v>659</v>
      </c>
      <c r="D433" t="s">
        <v>731</v>
      </c>
      <c r="E433" s="1" t="s">
        <v>1277</v>
      </c>
      <c r="G433" t="s">
        <v>1359</v>
      </c>
    </row>
    <row r="434" spans="1:7" x14ac:dyDescent="0.25">
      <c r="A434" t="s">
        <v>21</v>
      </c>
      <c r="B434" t="s">
        <v>635</v>
      </c>
      <c r="C434" s="54" t="s">
        <v>660</v>
      </c>
      <c r="D434" t="s">
        <v>731</v>
      </c>
      <c r="E434" s="1" t="s">
        <v>1277</v>
      </c>
      <c r="G434" t="s">
        <v>1359</v>
      </c>
    </row>
    <row r="435" spans="1:7" x14ac:dyDescent="0.25">
      <c r="A435" t="s">
        <v>21</v>
      </c>
      <c r="B435" t="s">
        <v>635</v>
      </c>
      <c r="C435" s="54" t="s">
        <v>668</v>
      </c>
      <c r="D435" t="s">
        <v>731</v>
      </c>
      <c r="E435" s="1" t="s">
        <v>1277</v>
      </c>
      <c r="G435" t="s">
        <v>1359</v>
      </c>
    </row>
    <row r="436" spans="1:7" x14ac:dyDescent="0.25">
      <c r="A436" t="s">
        <v>21</v>
      </c>
      <c r="B436" t="s">
        <v>635</v>
      </c>
      <c r="C436" s="54" t="s">
        <v>719</v>
      </c>
      <c r="D436" t="s">
        <v>731</v>
      </c>
      <c r="E436" s="1" t="s">
        <v>1277</v>
      </c>
      <c r="G436" t="s">
        <v>1359</v>
      </c>
    </row>
    <row r="437" spans="1:7" x14ac:dyDescent="0.25">
      <c r="A437" t="s">
        <v>21</v>
      </c>
      <c r="B437" t="s">
        <v>635</v>
      </c>
      <c r="C437" s="54" t="s">
        <v>661</v>
      </c>
      <c r="D437" t="s">
        <v>731</v>
      </c>
      <c r="E437" s="1" t="s">
        <v>1277</v>
      </c>
      <c r="G437" t="s">
        <v>1359</v>
      </c>
    </row>
    <row r="438" spans="1:7" x14ac:dyDescent="0.25">
      <c r="A438" t="s">
        <v>21</v>
      </c>
      <c r="B438" t="s">
        <v>635</v>
      </c>
      <c r="C438" s="54" t="s">
        <v>662</v>
      </c>
      <c r="D438" t="s">
        <v>731</v>
      </c>
      <c r="E438" s="1" t="s">
        <v>1277</v>
      </c>
      <c r="G438" t="s">
        <v>1359</v>
      </c>
    </row>
    <row r="439" spans="1:7" x14ac:dyDescent="0.25">
      <c r="A439" t="s">
        <v>21</v>
      </c>
      <c r="B439" t="s">
        <v>635</v>
      </c>
      <c r="C439" s="54" t="s">
        <v>663</v>
      </c>
      <c r="D439" t="s">
        <v>731</v>
      </c>
      <c r="E439" s="1" t="s">
        <v>1277</v>
      </c>
      <c r="G439" t="s">
        <v>1359</v>
      </c>
    </row>
    <row r="440" spans="1:7" x14ac:dyDescent="0.25">
      <c r="A440" t="s">
        <v>21</v>
      </c>
      <c r="B440" t="s">
        <v>635</v>
      </c>
      <c r="C440" s="54" t="s">
        <v>664</v>
      </c>
      <c r="D440" t="s">
        <v>731</v>
      </c>
      <c r="E440" s="1" t="s">
        <v>1277</v>
      </c>
      <c r="G440" t="s">
        <v>1359</v>
      </c>
    </row>
    <row r="441" spans="1:7" x14ac:dyDescent="0.25">
      <c r="A441" t="s">
        <v>21</v>
      </c>
      <c r="B441" t="s">
        <v>635</v>
      </c>
      <c r="C441" s="54" t="s">
        <v>665</v>
      </c>
      <c r="D441" t="s">
        <v>731</v>
      </c>
      <c r="E441" s="1" t="s">
        <v>1277</v>
      </c>
      <c r="G441" t="s">
        <v>1359</v>
      </c>
    </row>
    <row r="442" spans="1:7" x14ac:dyDescent="0.25">
      <c r="A442" t="s">
        <v>21</v>
      </c>
      <c r="B442" t="s">
        <v>635</v>
      </c>
      <c r="C442" s="54" t="s">
        <v>666</v>
      </c>
      <c r="D442" t="s">
        <v>731</v>
      </c>
      <c r="E442" s="1" t="s">
        <v>1277</v>
      </c>
      <c r="G442" t="s">
        <v>1359</v>
      </c>
    </row>
    <row r="443" spans="1:7" x14ac:dyDescent="0.25">
      <c r="A443" t="s">
        <v>21</v>
      </c>
      <c r="B443" t="s">
        <v>635</v>
      </c>
      <c r="C443" s="54" t="s">
        <v>667</v>
      </c>
      <c r="D443" t="s">
        <v>731</v>
      </c>
      <c r="E443" s="1" t="s">
        <v>1277</v>
      </c>
      <c r="G443" t="s">
        <v>1359</v>
      </c>
    </row>
    <row r="444" spans="1:7" x14ac:dyDescent="0.25">
      <c r="A444" t="s">
        <v>21</v>
      </c>
      <c r="B444" t="s">
        <v>691</v>
      </c>
      <c r="C444" s="54" t="s">
        <v>669</v>
      </c>
      <c r="E444" s="1" t="s">
        <v>1278</v>
      </c>
      <c r="G444" t="s">
        <v>1359</v>
      </c>
    </row>
    <row r="445" spans="1:7" x14ac:dyDescent="0.25">
      <c r="A445" t="s">
        <v>21</v>
      </c>
      <c r="B445" t="s">
        <v>691</v>
      </c>
      <c r="C445" s="54" t="s">
        <v>670</v>
      </c>
      <c r="E445" s="1" t="s">
        <v>1278</v>
      </c>
      <c r="G445" t="s">
        <v>1359</v>
      </c>
    </row>
    <row r="446" spans="1:7" x14ac:dyDescent="0.25">
      <c r="A446" t="s">
        <v>21</v>
      </c>
      <c r="B446" t="s">
        <v>709</v>
      </c>
      <c r="C446" s="54" t="s">
        <v>713</v>
      </c>
      <c r="E446" s="1" t="s">
        <v>1278</v>
      </c>
      <c r="G446" t="s">
        <v>1359</v>
      </c>
    </row>
    <row r="447" spans="1:7" x14ac:dyDescent="0.25">
      <c r="A447" t="s">
        <v>21</v>
      </c>
      <c r="B447" t="s">
        <v>20</v>
      </c>
      <c r="C447" s="54" t="s">
        <v>671</v>
      </c>
      <c r="E447" s="1" t="s">
        <v>1278</v>
      </c>
      <c r="G447" t="s">
        <v>1359</v>
      </c>
    </row>
    <row r="448" spans="1:7" x14ac:dyDescent="0.25">
      <c r="A448" t="s">
        <v>21</v>
      </c>
      <c r="B448" t="s">
        <v>709</v>
      </c>
      <c r="C448" s="54" t="s">
        <v>672</v>
      </c>
      <c r="E448" s="1" t="s">
        <v>1278</v>
      </c>
      <c r="G448" t="s">
        <v>1359</v>
      </c>
    </row>
    <row r="449" spans="1:7" x14ac:dyDescent="0.25">
      <c r="A449" t="s">
        <v>21</v>
      </c>
      <c r="B449" t="s">
        <v>20</v>
      </c>
      <c r="C449" s="54" t="s">
        <v>673</v>
      </c>
      <c r="E449" s="1" t="s">
        <v>1278</v>
      </c>
      <c r="G449" t="s">
        <v>1359</v>
      </c>
    </row>
    <row r="450" spans="1:7" x14ac:dyDescent="0.25">
      <c r="A450" t="s">
        <v>21</v>
      </c>
      <c r="B450" t="s">
        <v>20</v>
      </c>
      <c r="C450" s="54" t="s">
        <v>674</v>
      </c>
      <c r="E450" s="1" t="s">
        <v>1278</v>
      </c>
      <c r="G450" t="s">
        <v>1359</v>
      </c>
    </row>
    <row r="451" spans="1:7" x14ac:dyDescent="0.25">
      <c r="A451" t="s">
        <v>21</v>
      </c>
      <c r="B451" t="s">
        <v>20</v>
      </c>
      <c r="C451" s="54" t="s">
        <v>675</v>
      </c>
      <c r="E451" s="1" t="s">
        <v>1278</v>
      </c>
      <c r="G451" t="s">
        <v>1359</v>
      </c>
    </row>
    <row r="452" spans="1:7" x14ac:dyDescent="0.25">
      <c r="A452" t="s">
        <v>21</v>
      </c>
      <c r="B452" t="s">
        <v>691</v>
      </c>
      <c r="C452" s="54" t="s">
        <v>676</v>
      </c>
      <c r="E452" s="1" t="s">
        <v>1278</v>
      </c>
      <c r="G452" t="s">
        <v>1359</v>
      </c>
    </row>
    <row r="453" spans="1:7" x14ac:dyDescent="0.25">
      <c r="A453" t="s">
        <v>21</v>
      </c>
      <c r="B453" t="s">
        <v>691</v>
      </c>
      <c r="C453" s="54" t="s">
        <v>677</v>
      </c>
      <c r="E453" s="1" t="s">
        <v>1278</v>
      </c>
      <c r="G453" t="s">
        <v>1359</v>
      </c>
    </row>
    <row r="454" spans="1:7" x14ac:dyDescent="0.25">
      <c r="A454" t="s">
        <v>21</v>
      </c>
      <c r="B454" t="s">
        <v>709</v>
      </c>
      <c r="C454" s="54" t="s">
        <v>678</v>
      </c>
      <c r="E454" s="1" t="s">
        <v>1278</v>
      </c>
      <c r="G454" t="s">
        <v>1359</v>
      </c>
    </row>
    <row r="455" spans="1:7" x14ac:dyDescent="0.25">
      <c r="A455" t="s">
        <v>21</v>
      </c>
      <c r="B455" t="s">
        <v>709</v>
      </c>
      <c r="C455" s="54" t="s">
        <v>679</v>
      </c>
      <c r="E455" s="1" t="s">
        <v>1278</v>
      </c>
      <c r="G455" t="s">
        <v>1359</v>
      </c>
    </row>
    <row r="456" spans="1:7" x14ac:dyDescent="0.25">
      <c r="A456" t="s">
        <v>21</v>
      </c>
      <c r="B456" t="s">
        <v>709</v>
      </c>
      <c r="C456" s="54" t="s">
        <v>680</v>
      </c>
      <c r="E456" s="1" t="s">
        <v>1278</v>
      </c>
      <c r="G456" t="s">
        <v>1359</v>
      </c>
    </row>
    <row r="457" spans="1:7" x14ac:dyDescent="0.25">
      <c r="A457" t="s">
        <v>21</v>
      </c>
      <c r="B457" t="s">
        <v>709</v>
      </c>
      <c r="C457" s="54" t="s">
        <v>681</v>
      </c>
      <c r="E457" s="1" t="s">
        <v>1278</v>
      </c>
      <c r="G457" t="s">
        <v>1359</v>
      </c>
    </row>
    <row r="458" spans="1:7" x14ac:dyDescent="0.25">
      <c r="A458" t="s">
        <v>21</v>
      </c>
      <c r="B458" t="s">
        <v>20</v>
      </c>
      <c r="C458" s="54" t="s">
        <v>682</v>
      </c>
      <c r="E458" s="1" t="s">
        <v>1278</v>
      </c>
      <c r="G458" t="s">
        <v>1359</v>
      </c>
    </row>
    <row r="459" spans="1:7" x14ac:dyDescent="0.25">
      <c r="A459" t="s">
        <v>21</v>
      </c>
      <c r="B459" t="s">
        <v>20</v>
      </c>
      <c r="C459" s="54" t="s">
        <v>683</v>
      </c>
      <c r="E459" s="1" t="s">
        <v>1278</v>
      </c>
      <c r="G459" t="s">
        <v>1359</v>
      </c>
    </row>
    <row r="460" spans="1:7" x14ac:dyDescent="0.25">
      <c r="A460" t="s">
        <v>21</v>
      </c>
      <c r="B460" t="s">
        <v>20</v>
      </c>
      <c r="C460" s="54" t="s">
        <v>684</v>
      </c>
      <c r="E460" s="1" t="s">
        <v>1278</v>
      </c>
      <c r="G460" t="s">
        <v>1359</v>
      </c>
    </row>
    <row r="461" spans="1:7" x14ac:dyDescent="0.25">
      <c r="A461" t="s">
        <v>21</v>
      </c>
      <c r="B461" t="s">
        <v>691</v>
      </c>
      <c r="C461" s="54" t="s">
        <v>685</v>
      </c>
      <c r="E461" s="1" t="s">
        <v>1278</v>
      </c>
      <c r="G461" t="s">
        <v>1359</v>
      </c>
    </row>
    <row r="462" spans="1:7" x14ac:dyDescent="0.25">
      <c r="A462" t="s">
        <v>21</v>
      </c>
      <c r="B462" t="s">
        <v>709</v>
      </c>
      <c r="C462" s="54" t="s">
        <v>712</v>
      </c>
      <c r="E462" s="1" t="s">
        <v>1278</v>
      </c>
      <c r="G462" t="s">
        <v>1359</v>
      </c>
    </row>
    <row r="463" spans="1:7" x14ac:dyDescent="0.25">
      <c r="A463" t="s">
        <v>21</v>
      </c>
      <c r="B463" t="s">
        <v>709</v>
      </c>
      <c r="C463" s="54" t="s">
        <v>686</v>
      </c>
      <c r="E463" s="1" t="s">
        <v>1278</v>
      </c>
      <c r="G463" t="s">
        <v>1359</v>
      </c>
    </row>
    <row r="464" spans="1:7" x14ac:dyDescent="0.25">
      <c r="A464" t="s">
        <v>21</v>
      </c>
      <c r="B464" t="s">
        <v>709</v>
      </c>
      <c r="C464" s="54" t="s">
        <v>687</v>
      </c>
      <c r="E464" s="1" t="s">
        <v>1278</v>
      </c>
      <c r="G464" t="s">
        <v>1359</v>
      </c>
    </row>
    <row r="465" spans="1:7" x14ac:dyDescent="0.25">
      <c r="A465" t="s">
        <v>21</v>
      </c>
      <c r="B465" t="s">
        <v>709</v>
      </c>
      <c r="C465" s="54" t="s">
        <v>714</v>
      </c>
      <c r="E465" s="1" t="s">
        <v>1278</v>
      </c>
      <c r="G465" t="s">
        <v>1359</v>
      </c>
    </row>
    <row r="466" spans="1:7" x14ac:dyDescent="0.25">
      <c r="A466" t="s">
        <v>21</v>
      </c>
      <c r="B466" t="s">
        <v>20</v>
      </c>
      <c r="C466" s="54" t="s">
        <v>688</v>
      </c>
      <c r="E466" s="1" t="s">
        <v>1278</v>
      </c>
      <c r="G466" t="s">
        <v>1359</v>
      </c>
    </row>
    <row r="467" spans="1:7" x14ac:dyDescent="0.25">
      <c r="A467" t="s">
        <v>21</v>
      </c>
      <c r="B467" t="s">
        <v>20</v>
      </c>
      <c r="C467" s="54" t="s">
        <v>689</v>
      </c>
      <c r="E467" s="1" t="s">
        <v>1278</v>
      </c>
      <c r="G467" t="s">
        <v>1359</v>
      </c>
    </row>
    <row r="468" spans="1:7" x14ac:dyDescent="0.25">
      <c r="A468" t="s">
        <v>21</v>
      </c>
      <c r="B468" t="s">
        <v>20</v>
      </c>
      <c r="C468" s="54" t="s">
        <v>690</v>
      </c>
      <c r="E468" s="1" t="s">
        <v>1278</v>
      </c>
      <c r="G468" t="s">
        <v>1359</v>
      </c>
    </row>
    <row r="469" spans="1:7" x14ac:dyDescent="0.25">
      <c r="A469" t="s">
        <v>21</v>
      </c>
      <c r="B469" t="s">
        <v>691</v>
      </c>
      <c r="C469" s="54" t="s">
        <v>692</v>
      </c>
      <c r="E469" s="1" t="s">
        <v>1278</v>
      </c>
      <c r="G469" t="s">
        <v>1359</v>
      </c>
    </row>
    <row r="470" spans="1:7" x14ac:dyDescent="0.25">
      <c r="A470" t="s">
        <v>21</v>
      </c>
      <c r="B470" t="s">
        <v>691</v>
      </c>
      <c r="C470" s="54" t="s">
        <v>693</v>
      </c>
      <c r="E470" s="1" t="s">
        <v>1279</v>
      </c>
      <c r="G470" t="s">
        <v>1359</v>
      </c>
    </row>
    <row r="471" spans="1:7" x14ac:dyDescent="0.25">
      <c r="A471" t="s">
        <v>21</v>
      </c>
      <c r="B471" t="s">
        <v>691</v>
      </c>
      <c r="C471" s="54" t="s">
        <v>694</v>
      </c>
      <c r="E471" s="1" t="s">
        <v>1279</v>
      </c>
      <c r="G471" t="s">
        <v>1359</v>
      </c>
    </row>
    <row r="472" spans="1:7" x14ac:dyDescent="0.25">
      <c r="A472" t="s">
        <v>21</v>
      </c>
      <c r="B472" t="s">
        <v>709</v>
      </c>
      <c r="C472" s="54" t="s">
        <v>695</v>
      </c>
      <c r="E472" s="1" t="s">
        <v>1279</v>
      </c>
      <c r="G472" t="s">
        <v>1359</v>
      </c>
    </row>
    <row r="473" spans="1:7" x14ac:dyDescent="0.25">
      <c r="A473" t="s">
        <v>21</v>
      </c>
      <c r="B473" t="s">
        <v>709</v>
      </c>
      <c r="C473" s="54" t="s">
        <v>696</v>
      </c>
      <c r="E473" s="1" t="s">
        <v>1279</v>
      </c>
      <c r="G473" t="s">
        <v>1359</v>
      </c>
    </row>
    <row r="474" spans="1:7" x14ac:dyDescent="0.25">
      <c r="A474" t="s">
        <v>21</v>
      </c>
      <c r="B474" t="s">
        <v>709</v>
      </c>
      <c r="C474" s="54" t="s">
        <v>697</v>
      </c>
      <c r="E474" s="1" t="s">
        <v>1279</v>
      </c>
      <c r="G474" t="s">
        <v>1359</v>
      </c>
    </row>
    <row r="475" spans="1:7" x14ac:dyDescent="0.25">
      <c r="A475" t="s">
        <v>21</v>
      </c>
      <c r="B475" t="s">
        <v>709</v>
      </c>
      <c r="C475" s="54" t="s">
        <v>698</v>
      </c>
      <c r="E475" s="1" t="s">
        <v>1279</v>
      </c>
      <c r="G475" t="s">
        <v>1359</v>
      </c>
    </row>
    <row r="476" spans="1:7" x14ac:dyDescent="0.25">
      <c r="A476" t="s">
        <v>21</v>
      </c>
      <c r="B476" t="s">
        <v>20</v>
      </c>
      <c r="C476" s="54" t="s">
        <v>699</v>
      </c>
      <c r="E476" s="1" t="s">
        <v>1279</v>
      </c>
      <c r="G476" t="s">
        <v>1359</v>
      </c>
    </row>
    <row r="477" spans="1:7" x14ac:dyDescent="0.25">
      <c r="A477" t="s">
        <v>21</v>
      </c>
      <c r="B477" t="s">
        <v>691</v>
      </c>
      <c r="C477" s="54" t="s">
        <v>700</v>
      </c>
      <c r="E477" s="1" t="s">
        <v>1279</v>
      </c>
      <c r="G477" t="s">
        <v>1359</v>
      </c>
    </row>
    <row r="478" spans="1:7" x14ac:dyDescent="0.25">
      <c r="A478" t="s">
        <v>21</v>
      </c>
      <c r="B478" t="s">
        <v>709</v>
      </c>
      <c r="C478" s="54" t="s">
        <v>701</v>
      </c>
      <c r="E478" s="1" t="s">
        <v>1279</v>
      </c>
      <c r="G478" t="s">
        <v>1359</v>
      </c>
    </row>
    <row r="479" spans="1:7" x14ac:dyDescent="0.25">
      <c r="A479" t="s">
        <v>21</v>
      </c>
      <c r="B479" t="s">
        <v>709</v>
      </c>
      <c r="C479" s="54" t="s">
        <v>702</v>
      </c>
      <c r="E479" s="1" t="s">
        <v>1279</v>
      </c>
      <c r="G479" t="s">
        <v>1359</v>
      </c>
    </row>
    <row r="480" spans="1:7" x14ac:dyDescent="0.25">
      <c r="A480" t="s">
        <v>21</v>
      </c>
      <c r="B480" t="s">
        <v>709</v>
      </c>
      <c r="C480" s="54" t="s">
        <v>703</v>
      </c>
      <c r="E480" s="1" t="s">
        <v>1279</v>
      </c>
      <c r="G480" t="s">
        <v>1359</v>
      </c>
    </row>
    <row r="481" spans="1:7" x14ac:dyDescent="0.25">
      <c r="A481" t="s">
        <v>21</v>
      </c>
      <c r="B481" t="s">
        <v>709</v>
      </c>
      <c r="C481" s="54" t="s">
        <v>704</v>
      </c>
      <c r="E481" s="1" t="s">
        <v>1279</v>
      </c>
      <c r="G481" t="s">
        <v>1359</v>
      </c>
    </row>
    <row r="482" spans="1:7" x14ac:dyDescent="0.25">
      <c r="A482" t="s">
        <v>21</v>
      </c>
      <c r="B482" t="s">
        <v>709</v>
      </c>
      <c r="C482" s="54" t="s">
        <v>705</v>
      </c>
      <c r="E482" s="1" t="s">
        <v>1279</v>
      </c>
      <c r="G482" t="s">
        <v>1359</v>
      </c>
    </row>
    <row r="483" spans="1:7" x14ac:dyDescent="0.25">
      <c r="A483" t="s">
        <v>21</v>
      </c>
      <c r="B483" t="s">
        <v>20</v>
      </c>
      <c r="C483" s="54" t="s">
        <v>706</v>
      </c>
      <c r="E483" s="1" t="s">
        <v>1279</v>
      </c>
      <c r="G483" t="s">
        <v>1359</v>
      </c>
    </row>
    <row r="484" spans="1:7" x14ac:dyDescent="0.25">
      <c r="A484" t="s">
        <v>21</v>
      </c>
      <c r="B484" t="s">
        <v>691</v>
      </c>
      <c r="C484" s="54" t="s">
        <v>708</v>
      </c>
      <c r="E484" s="1" t="s">
        <v>1279</v>
      </c>
      <c r="G484" t="s">
        <v>1359</v>
      </c>
    </row>
    <row r="485" spans="1:7" x14ac:dyDescent="0.25">
      <c r="A485" t="s">
        <v>21</v>
      </c>
      <c r="B485" t="s">
        <v>691</v>
      </c>
      <c r="C485" s="54" t="s">
        <v>707</v>
      </c>
      <c r="E485" s="1" t="s">
        <v>1279</v>
      </c>
      <c r="G485" t="s">
        <v>1359</v>
      </c>
    </row>
    <row r="486" spans="1:7" x14ac:dyDescent="0.25">
      <c r="A486" t="s">
        <v>21</v>
      </c>
      <c r="B486" t="s">
        <v>709</v>
      </c>
      <c r="C486" s="54" t="s">
        <v>710</v>
      </c>
      <c r="E486" s="1" t="s">
        <v>1278</v>
      </c>
      <c r="G486" t="s">
        <v>1359</v>
      </c>
    </row>
    <row r="487" spans="1:7" x14ac:dyDescent="0.25">
      <c r="A487" t="s">
        <v>21</v>
      </c>
      <c r="B487" t="s">
        <v>709</v>
      </c>
      <c r="C487" s="54" t="s">
        <v>711</v>
      </c>
      <c r="E487" s="1" t="s">
        <v>1278</v>
      </c>
      <c r="G487" t="s">
        <v>1359</v>
      </c>
    </row>
    <row r="488" spans="1:7" x14ac:dyDescent="0.25">
      <c r="A488" t="s">
        <v>21</v>
      </c>
      <c r="B488" t="s">
        <v>691</v>
      </c>
      <c r="C488" s="54" t="s">
        <v>704</v>
      </c>
      <c r="E488" s="1" t="s">
        <v>1279</v>
      </c>
      <c r="G488" t="s">
        <v>1359</v>
      </c>
    </row>
    <row r="489" spans="1:7" x14ac:dyDescent="0.25">
      <c r="A489" t="s">
        <v>21</v>
      </c>
      <c r="B489" t="s">
        <v>691</v>
      </c>
      <c r="C489" s="54" t="s">
        <v>715</v>
      </c>
      <c r="E489" s="1" t="s">
        <v>1279</v>
      </c>
      <c r="G489" t="s">
        <v>1359</v>
      </c>
    </row>
    <row r="490" spans="1:7" x14ac:dyDescent="0.25">
      <c r="C490" s="54"/>
    </row>
    <row r="491" spans="1:7" x14ac:dyDescent="0.25">
      <c r="C491" s="54"/>
    </row>
    <row r="492" spans="1:7" x14ac:dyDescent="0.25">
      <c r="C492" s="54"/>
    </row>
    <row r="493" spans="1:7" x14ac:dyDescent="0.25">
      <c r="C493" s="54"/>
    </row>
    <row r="494" spans="1:7" x14ac:dyDescent="0.25">
      <c r="C494" s="54"/>
    </row>
    <row r="495" spans="1:7" x14ac:dyDescent="0.25">
      <c r="C495" s="54"/>
    </row>
    <row r="496" spans="1:7" x14ac:dyDescent="0.25">
      <c r="C496" s="54"/>
    </row>
    <row r="497" spans="3:3" x14ac:dyDescent="0.25">
      <c r="C497" s="54"/>
    </row>
    <row r="498" spans="3:3" x14ac:dyDescent="0.25">
      <c r="C498" s="54"/>
    </row>
    <row r="499" spans="3:3" x14ac:dyDescent="0.25">
      <c r="C499" s="54"/>
    </row>
    <row r="500" spans="3:3" x14ac:dyDescent="0.25">
      <c r="C500" s="54"/>
    </row>
    <row r="501" spans="3:3" x14ac:dyDescent="0.25">
      <c r="C501" s="54"/>
    </row>
    <row r="502" spans="3:3" x14ac:dyDescent="0.25">
      <c r="C502" s="54"/>
    </row>
    <row r="503" spans="3:3" x14ac:dyDescent="0.25">
      <c r="C503" s="54"/>
    </row>
    <row r="504" spans="3:3" x14ac:dyDescent="0.25">
      <c r="C504" s="54"/>
    </row>
    <row r="505" spans="3:3" x14ac:dyDescent="0.25">
      <c r="C505" s="54"/>
    </row>
    <row r="506" spans="3:3" x14ac:dyDescent="0.25">
      <c r="C506" s="54"/>
    </row>
    <row r="507" spans="3:3" x14ac:dyDescent="0.25">
      <c r="C507" s="54"/>
    </row>
    <row r="508" spans="3:3" x14ac:dyDescent="0.25">
      <c r="C508" s="54"/>
    </row>
    <row r="509" spans="3:3" x14ac:dyDescent="0.25">
      <c r="C509" s="54"/>
    </row>
    <row r="510" spans="3:3" x14ac:dyDescent="0.25">
      <c r="C510" s="54"/>
    </row>
    <row r="511" spans="3:3" x14ac:dyDescent="0.25">
      <c r="C511" s="54"/>
    </row>
    <row r="512" spans="3:3" x14ac:dyDescent="0.25">
      <c r="C512" s="54"/>
    </row>
    <row r="513" spans="3:5" x14ac:dyDescent="0.25">
      <c r="C513" s="54"/>
    </row>
    <row r="514" spans="3:5" x14ac:dyDescent="0.25">
      <c r="C514" s="54"/>
    </row>
    <row r="515" spans="3:5" x14ac:dyDescent="0.25">
      <c r="C515" s="54"/>
    </row>
    <row r="516" spans="3:5" x14ac:dyDescent="0.25">
      <c r="C516" s="54"/>
    </row>
    <row r="517" spans="3:5" x14ac:dyDescent="0.25">
      <c r="C517" s="54"/>
    </row>
    <row r="518" spans="3:5" x14ac:dyDescent="0.25">
      <c r="C518" s="54"/>
    </row>
    <row r="519" spans="3:5" x14ac:dyDescent="0.25">
      <c r="C519" s="54"/>
    </row>
    <row r="520" spans="3:5" x14ac:dyDescent="0.25">
      <c r="C520" s="54"/>
    </row>
    <row r="521" spans="3:5" x14ac:dyDescent="0.25">
      <c r="C521" s="54"/>
    </row>
    <row r="522" spans="3:5" x14ac:dyDescent="0.25">
      <c r="C522" s="54"/>
      <c r="E522" s="1"/>
    </row>
    <row r="523" spans="3:5" x14ac:dyDescent="0.25">
      <c r="C523" s="54"/>
      <c r="E523" s="1"/>
    </row>
    <row r="524" spans="3:5" x14ac:dyDescent="0.25">
      <c r="C524" s="54"/>
      <c r="E524" s="1"/>
    </row>
    <row r="525" spans="3:5" x14ac:dyDescent="0.25">
      <c r="C525" s="54"/>
      <c r="E525" s="1"/>
    </row>
    <row r="526" spans="3:5" x14ac:dyDescent="0.25">
      <c r="C526" s="54"/>
      <c r="E526" s="1"/>
    </row>
    <row r="527" spans="3:5" x14ac:dyDescent="0.25">
      <c r="C527" s="54"/>
      <c r="E527" s="1"/>
    </row>
    <row r="528" spans="3:5" x14ac:dyDescent="0.25">
      <c r="C528" s="54"/>
      <c r="E528" s="1"/>
    </row>
    <row r="529" spans="3:5" x14ac:dyDescent="0.25">
      <c r="C529" s="54"/>
      <c r="E529" s="1"/>
    </row>
    <row r="530" spans="3:5" x14ac:dyDescent="0.25">
      <c r="C530" s="54"/>
      <c r="E530" s="1"/>
    </row>
    <row r="531" spans="3:5" x14ac:dyDescent="0.25">
      <c r="C531" s="54"/>
      <c r="E531" s="1"/>
    </row>
    <row r="532" spans="3:5" x14ac:dyDescent="0.25">
      <c r="C532" s="54"/>
      <c r="E532" s="1"/>
    </row>
    <row r="533" spans="3:5" x14ac:dyDescent="0.25">
      <c r="C533" s="54"/>
      <c r="E533" s="1"/>
    </row>
    <row r="534" spans="3:5" x14ac:dyDescent="0.25">
      <c r="C534" s="54"/>
      <c r="E534" s="1"/>
    </row>
    <row r="535" spans="3:5" x14ac:dyDescent="0.25">
      <c r="C535" s="54"/>
      <c r="E535" s="1"/>
    </row>
    <row r="536" spans="3:5" x14ac:dyDescent="0.25">
      <c r="C536" s="54"/>
      <c r="E536" s="1"/>
    </row>
    <row r="537" spans="3:5" x14ac:dyDescent="0.25">
      <c r="C537" s="54"/>
      <c r="E537" s="1"/>
    </row>
    <row r="538" spans="3:5" x14ac:dyDescent="0.25">
      <c r="C538" s="54"/>
      <c r="E538" s="1"/>
    </row>
    <row r="539" spans="3:5" x14ac:dyDescent="0.25">
      <c r="C539" s="54"/>
      <c r="E539" s="1"/>
    </row>
    <row r="540" spans="3:5" x14ac:dyDescent="0.25">
      <c r="C540" s="54"/>
      <c r="E540" s="1"/>
    </row>
    <row r="541" spans="3:5" x14ac:dyDescent="0.25">
      <c r="C541" s="54"/>
      <c r="E541" s="1"/>
    </row>
    <row r="542" spans="3:5" x14ac:dyDescent="0.25">
      <c r="C542" s="54"/>
      <c r="E542" s="1"/>
    </row>
    <row r="543" spans="3:5" x14ac:dyDescent="0.25">
      <c r="C543" s="54"/>
      <c r="E543" s="1"/>
    </row>
    <row r="544" spans="3:5" x14ac:dyDescent="0.25">
      <c r="C544" s="54"/>
      <c r="E544" s="1"/>
    </row>
    <row r="545" spans="3:5" x14ac:dyDescent="0.25">
      <c r="C545" s="54"/>
      <c r="E545" s="1"/>
    </row>
    <row r="546" spans="3:5" x14ac:dyDescent="0.25">
      <c r="C546" s="54"/>
      <c r="E546" s="1"/>
    </row>
    <row r="547" spans="3:5" x14ac:dyDescent="0.25">
      <c r="C547" s="54"/>
      <c r="E547" s="1"/>
    </row>
    <row r="548" spans="3:5" x14ac:dyDescent="0.25">
      <c r="C548" s="54"/>
      <c r="E548" s="1"/>
    </row>
    <row r="549" spans="3:5" x14ac:dyDescent="0.25">
      <c r="C549" s="54"/>
      <c r="E549" s="1"/>
    </row>
    <row r="550" spans="3:5" x14ac:dyDescent="0.25">
      <c r="C550" s="54"/>
      <c r="E550" s="1"/>
    </row>
    <row r="551" spans="3:5" x14ac:dyDescent="0.25">
      <c r="C551" s="54"/>
      <c r="E551" s="1"/>
    </row>
    <row r="552" spans="3:5" x14ac:dyDescent="0.25">
      <c r="C552" s="54"/>
      <c r="E552" s="1"/>
    </row>
    <row r="553" spans="3:5" x14ac:dyDescent="0.25">
      <c r="C553" s="54"/>
      <c r="E553" s="1"/>
    </row>
    <row r="554" spans="3:5" x14ac:dyDescent="0.25">
      <c r="C554" s="54"/>
      <c r="E554" s="1"/>
    </row>
    <row r="555" spans="3:5" x14ac:dyDescent="0.25">
      <c r="C555" s="54"/>
      <c r="E555" s="1"/>
    </row>
    <row r="556" spans="3:5" x14ac:dyDescent="0.25">
      <c r="C556" s="54"/>
      <c r="E556" s="1"/>
    </row>
    <row r="557" spans="3:5" x14ac:dyDescent="0.25">
      <c r="C557" s="54"/>
      <c r="E557" s="1"/>
    </row>
    <row r="558" spans="3:5" x14ac:dyDescent="0.25">
      <c r="C558" s="54"/>
      <c r="E558" s="1"/>
    </row>
    <row r="559" spans="3:5" x14ac:dyDescent="0.25">
      <c r="C559" s="54"/>
      <c r="E559" s="1"/>
    </row>
    <row r="560" spans="3:5" x14ac:dyDescent="0.25">
      <c r="C560" s="54"/>
      <c r="E560" s="1"/>
    </row>
    <row r="561" spans="3:5" x14ac:dyDescent="0.25">
      <c r="C561" s="54"/>
      <c r="E561" s="1"/>
    </row>
    <row r="562" spans="3:5" x14ac:dyDescent="0.25">
      <c r="C562" s="54"/>
      <c r="E562" s="1"/>
    </row>
    <row r="563" spans="3:5" x14ac:dyDescent="0.25">
      <c r="C563" s="54"/>
      <c r="E563" s="1"/>
    </row>
    <row r="564" spans="3:5" x14ac:dyDescent="0.25">
      <c r="C564" s="54"/>
      <c r="E564" s="1"/>
    </row>
    <row r="565" spans="3:5" x14ac:dyDescent="0.25">
      <c r="C565" s="54"/>
      <c r="E565" s="1"/>
    </row>
    <row r="566" spans="3:5" x14ac:dyDescent="0.25">
      <c r="C566" s="54"/>
      <c r="E566" s="1"/>
    </row>
    <row r="567" spans="3:5" x14ac:dyDescent="0.25">
      <c r="C567" s="54"/>
      <c r="E567" s="1"/>
    </row>
    <row r="568" spans="3:5" x14ac:dyDescent="0.25">
      <c r="C568" s="54"/>
      <c r="E568" s="1"/>
    </row>
    <row r="569" spans="3:5" x14ac:dyDescent="0.25">
      <c r="C569" s="54"/>
      <c r="E569" s="1"/>
    </row>
    <row r="570" spans="3:5" x14ac:dyDescent="0.25">
      <c r="C570" s="54"/>
      <c r="E570" s="1"/>
    </row>
    <row r="571" spans="3:5" x14ac:dyDescent="0.25">
      <c r="C571" s="54"/>
      <c r="E571" s="1"/>
    </row>
    <row r="572" spans="3:5" x14ac:dyDescent="0.25">
      <c r="C572" s="54"/>
      <c r="E572" s="1"/>
    </row>
    <row r="573" spans="3:5" x14ac:dyDescent="0.25">
      <c r="C573" s="54"/>
      <c r="E573" s="1"/>
    </row>
    <row r="574" spans="3:5" x14ac:dyDescent="0.25">
      <c r="C574" s="54"/>
      <c r="E574" s="1"/>
    </row>
    <row r="575" spans="3:5" x14ac:dyDescent="0.25">
      <c r="C575" s="54"/>
      <c r="E575" s="1"/>
    </row>
    <row r="576" spans="3:5" x14ac:dyDescent="0.25">
      <c r="C576" s="54"/>
      <c r="E576" s="1"/>
    </row>
    <row r="577" spans="3:5" x14ac:dyDescent="0.25">
      <c r="C577" s="54"/>
      <c r="E577" s="1"/>
    </row>
    <row r="578" spans="3:5" x14ac:dyDescent="0.25">
      <c r="C578" s="54"/>
      <c r="E578" s="1"/>
    </row>
    <row r="579" spans="3:5" x14ac:dyDescent="0.25">
      <c r="C579" s="54"/>
      <c r="E579" s="1"/>
    </row>
    <row r="580" spans="3:5" x14ac:dyDescent="0.25">
      <c r="C580" s="54"/>
      <c r="E580" s="1"/>
    </row>
    <row r="581" spans="3:5" x14ac:dyDescent="0.25">
      <c r="C581" s="54"/>
      <c r="E581" s="1"/>
    </row>
    <row r="582" spans="3:5" x14ac:dyDescent="0.25">
      <c r="C582" s="54"/>
      <c r="E582" s="1"/>
    </row>
    <row r="583" spans="3:5" x14ac:dyDescent="0.25">
      <c r="C583" s="54"/>
      <c r="E583" s="1"/>
    </row>
    <row r="584" spans="3:5" x14ac:dyDescent="0.25">
      <c r="C584" s="54"/>
      <c r="E584" s="1"/>
    </row>
    <row r="585" spans="3:5" x14ac:dyDescent="0.25">
      <c r="C585" s="54"/>
      <c r="E585" s="1"/>
    </row>
    <row r="586" spans="3:5" x14ac:dyDescent="0.25">
      <c r="C586" s="54"/>
      <c r="E586" s="1"/>
    </row>
    <row r="587" spans="3:5" x14ac:dyDescent="0.25">
      <c r="C587" s="54"/>
      <c r="E587" s="1"/>
    </row>
    <row r="588" spans="3:5" x14ac:dyDescent="0.25">
      <c r="C588" s="54"/>
      <c r="E588" s="1"/>
    </row>
    <row r="589" spans="3:5" x14ac:dyDescent="0.25">
      <c r="C589" s="54"/>
      <c r="E589" s="1"/>
    </row>
    <row r="590" spans="3:5" x14ac:dyDescent="0.25">
      <c r="C590" s="54"/>
      <c r="E590" s="1"/>
    </row>
    <row r="591" spans="3:5" x14ac:dyDescent="0.25">
      <c r="C591" s="54"/>
      <c r="E591" s="1"/>
    </row>
    <row r="592" spans="3:5" x14ac:dyDescent="0.25">
      <c r="C592" s="54"/>
      <c r="E592" s="1"/>
    </row>
    <row r="593" spans="1:7" x14ac:dyDescent="0.25">
      <c r="C593" s="54"/>
      <c r="E593" s="1"/>
    </row>
    <row r="594" spans="1:7" x14ac:dyDescent="0.25">
      <c r="A594" t="s">
        <v>843</v>
      </c>
      <c r="B594" s="4" t="s">
        <v>724</v>
      </c>
      <c r="C594" s="54">
        <v>8818</v>
      </c>
      <c r="E594" s="1"/>
      <c r="F594" t="s">
        <v>729</v>
      </c>
      <c r="G594" t="s">
        <v>1358</v>
      </c>
    </row>
    <row r="595" spans="1:7" x14ac:dyDescent="0.25">
      <c r="A595" t="s">
        <v>843</v>
      </c>
      <c r="B595" s="3" t="s">
        <v>723</v>
      </c>
      <c r="C595" s="54">
        <v>8848</v>
      </c>
      <c r="E595" s="1"/>
      <c r="F595" t="s">
        <v>729</v>
      </c>
      <c r="G595" t="s">
        <v>1358</v>
      </c>
    </row>
    <row r="596" spans="1:7" x14ac:dyDescent="0.25">
      <c r="A596" t="s">
        <v>843</v>
      </c>
      <c r="B596" s="4" t="s">
        <v>721</v>
      </c>
      <c r="C596" s="54">
        <v>8806</v>
      </c>
      <c r="E596" s="1"/>
      <c r="F596" t="s">
        <v>729</v>
      </c>
      <c r="G596" t="s">
        <v>1358</v>
      </c>
    </row>
    <row r="597" spans="1:7" x14ac:dyDescent="0.25">
      <c r="A597" t="s">
        <v>843</v>
      </c>
      <c r="B597" s="4" t="s">
        <v>721</v>
      </c>
      <c r="C597" s="54">
        <v>8819</v>
      </c>
      <c r="E597" s="1"/>
      <c r="F597" t="s">
        <v>729</v>
      </c>
      <c r="G597" t="s">
        <v>1358</v>
      </c>
    </row>
    <row r="598" spans="1:7" x14ac:dyDescent="0.25">
      <c r="A598" t="s">
        <v>843</v>
      </c>
      <c r="B598" s="4" t="s">
        <v>725</v>
      </c>
      <c r="C598" s="54">
        <v>8816</v>
      </c>
      <c r="E598" s="1"/>
      <c r="F598" t="s">
        <v>729</v>
      </c>
      <c r="G598" t="s">
        <v>1358</v>
      </c>
    </row>
    <row r="599" spans="1:7" x14ac:dyDescent="0.25">
      <c r="A599" t="s">
        <v>843</v>
      </c>
      <c r="B599" s="4" t="s">
        <v>726</v>
      </c>
      <c r="C599" s="54">
        <v>8665</v>
      </c>
      <c r="E599" s="1"/>
      <c r="F599" t="s">
        <v>729</v>
      </c>
      <c r="G599" t="s">
        <v>1358</v>
      </c>
    </row>
    <row r="600" spans="1:7" x14ac:dyDescent="0.25">
      <c r="A600" t="s">
        <v>843</v>
      </c>
      <c r="B600" s="4" t="s">
        <v>727</v>
      </c>
      <c r="C600" s="54" t="s">
        <v>720</v>
      </c>
      <c r="E600" s="1"/>
      <c r="F600" t="s">
        <v>729</v>
      </c>
      <c r="G600" t="s">
        <v>1358</v>
      </c>
    </row>
    <row r="601" spans="1:7" x14ac:dyDescent="0.25">
      <c r="A601" t="s">
        <v>843</v>
      </c>
      <c r="B601" s="4" t="s">
        <v>728</v>
      </c>
      <c r="C601" s="54">
        <v>8826</v>
      </c>
      <c r="E601" s="1"/>
      <c r="F601" t="s">
        <v>729</v>
      </c>
      <c r="G601" t="s">
        <v>1358</v>
      </c>
    </row>
    <row r="602" spans="1:7" x14ac:dyDescent="0.25">
      <c r="A602" t="s">
        <v>843</v>
      </c>
      <c r="B602" t="s">
        <v>722</v>
      </c>
      <c r="C602" s="54">
        <v>7500</v>
      </c>
      <c r="E602" s="1"/>
      <c r="F602" t="s">
        <v>729</v>
      </c>
      <c r="G602" t="s">
        <v>1358</v>
      </c>
    </row>
    <row r="603" spans="1:7" x14ac:dyDescent="0.25">
      <c r="A603" t="s">
        <v>844</v>
      </c>
      <c r="B603" s="2" t="s">
        <v>845</v>
      </c>
      <c r="C603" s="54" t="s">
        <v>740</v>
      </c>
      <c r="E603" s="1"/>
      <c r="F603" t="s">
        <v>729</v>
      </c>
      <c r="G603" t="s">
        <v>1358</v>
      </c>
    </row>
    <row r="604" spans="1:7" x14ac:dyDescent="0.25">
      <c r="A604" t="s">
        <v>847</v>
      </c>
      <c r="B604" s="4" t="s">
        <v>846</v>
      </c>
      <c r="C604" s="54" t="s">
        <v>741</v>
      </c>
      <c r="E604" s="1"/>
      <c r="F604" t="s">
        <v>729</v>
      </c>
      <c r="G604" t="s">
        <v>1358</v>
      </c>
    </row>
    <row r="605" spans="1:7" x14ac:dyDescent="0.25">
      <c r="A605" t="s">
        <v>843</v>
      </c>
      <c r="B605" t="s">
        <v>848</v>
      </c>
      <c r="C605" s="54" t="s">
        <v>739</v>
      </c>
      <c r="E605" s="1"/>
      <c r="F605" t="s">
        <v>729</v>
      </c>
      <c r="G605" t="s">
        <v>1358</v>
      </c>
    </row>
    <row r="606" spans="1:7" x14ac:dyDescent="0.25">
      <c r="A606" t="s">
        <v>19</v>
      </c>
      <c r="B606" t="s">
        <v>635</v>
      </c>
      <c r="C606" s="54" t="s">
        <v>856</v>
      </c>
      <c r="E606" s="1" t="s">
        <v>1300</v>
      </c>
      <c r="G606" t="s">
        <v>1359</v>
      </c>
    </row>
    <row r="607" spans="1:7" x14ac:dyDescent="0.25">
      <c r="A607" t="s">
        <v>19</v>
      </c>
      <c r="B607" t="s">
        <v>635</v>
      </c>
      <c r="C607" s="54" t="s">
        <v>857</v>
      </c>
      <c r="E607" s="1" t="s">
        <v>1300</v>
      </c>
      <c r="G607" t="s">
        <v>1359</v>
      </c>
    </row>
    <row r="608" spans="1:7" x14ac:dyDescent="0.25">
      <c r="A608" t="s">
        <v>19</v>
      </c>
      <c r="B608" t="s">
        <v>635</v>
      </c>
      <c r="C608" s="54" t="s">
        <v>858</v>
      </c>
      <c r="E608" s="1" t="s">
        <v>1300</v>
      </c>
      <c r="G608" t="s">
        <v>1359</v>
      </c>
    </row>
    <row r="609" spans="1:7" x14ac:dyDescent="0.25">
      <c r="A609" t="s">
        <v>19</v>
      </c>
      <c r="B609" t="s">
        <v>635</v>
      </c>
      <c r="C609" s="54" t="s">
        <v>859</v>
      </c>
      <c r="E609" s="1" t="s">
        <v>1301</v>
      </c>
      <c r="G609" t="s">
        <v>1359</v>
      </c>
    </row>
    <row r="610" spans="1:7" x14ac:dyDescent="0.25">
      <c r="A610" t="s">
        <v>19</v>
      </c>
      <c r="B610" t="s">
        <v>635</v>
      </c>
      <c r="C610" s="54" t="s">
        <v>860</v>
      </c>
      <c r="E610" s="1" t="s">
        <v>1301</v>
      </c>
      <c r="G610" t="s">
        <v>1359</v>
      </c>
    </row>
    <row r="611" spans="1:7" x14ac:dyDescent="0.25">
      <c r="A611" t="s">
        <v>19</v>
      </c>
      <c r="B611" t="s">
        <v>635</v>
      </c>
      <c r="C611" s="54" t="s">
        <v>861</v>
      </c>
      <c r="E611" s="1" t="s">
        <v>1301</v>
      </c>
      <c r="G611" t="s">
        <v>1359</v>
      </c>
    </row>
    <row r="612" spans="1:7" x14ac:dyDescent="0.25">
      <c r="A612" t="s">
        <v>19</v>
      </c>
      <c r="B612" t="s">
        <v>635</v>
      </c>
      <c r="C612" s="54" t="s">
        <v>862</v>
      </c>
      <c r="E612" s="1" t="s">
        <v>1301</v>
      </c>
      <c r="G612" t="s">
        <v>1359</v>
      </c>
    </row>
    <row r="613" spans="1:7" x14ac:dyDescent="0.25">
      <c r="A613" t="s">
        <v>19</v>
      </c>
      <c r="B613" t="s">
        <v>635</v>
      </c>
      <c r="C613" s="54" t="s">
        <v>863</v>
      </c>
      <c r="E613" s="1" t="s">
        <v>1301</v>
      </c>
      <c r="G613" t="s">
        <v>1359</v>
      </c>
    </row>
    <row r="614" spans="1:7" x14ac:dyDescent="0.25">
      <c r="A614" t="s">
        <v>19</v>
      </c>
      <c r="B614" t="s">
        <v>635</v>
      </c>
      <c r="C614" s="54" t="s">
        <v>864</v>
      </c>
      <c r="E614" s="1" t="s">
        <v>1301</v>
      </c>
      <c r="G614" t="s">
        <v>1359</v>
      </c>
    </row>
    <row r="615" spans="1:7" x14ac:dyDescent="0.25">
      <c r="A615" t="s">
        <v>19</v>
      </c>
      <c r="B615" t="s">
        <v>635</v>
      </c>
      <c r="C615" s="54" t="s">
        <v>865</v>
      </c>
      <c r="E615" s="1" t="s">
        <v>1301</v>
      </c>
      <c r="G615" t="s">
        <v>1359</v>
      </c>
    </row>
    <row r="616" spans="1:7" x14ac:dyDescent="0.25">
      <c r="A616" t="s">
        <v>19</v>
      </c>
      <c r="B616" t="s">
        <v>709</v>
      </c>
      <c r="C616" s="54" t="s">
        <v>866</v>
      </c>
      <c r="E616" s="1" t="s">
        <v>1301</v>
      </c>
      <c r="G616" t="s">
        <v>1359</v>
      </c>
    </row>
    <row r="617" spans="1:7" x14ac:dyDescent="0.25">
      <c r="A617" t="s">
        <v>19</v>
      </c>
      <c r="B617" t="s">
        <v>635</v>
      </c>
      <c r="C617" s="54" t="s">
        <v>867</v>
      </c>
      <c r="E617" s="1" t="s">
        <v>1301</v>
      </c>
      <c r="G617" t="s">
        <v>1359</v>
      </c>
    </row>
    <row r="618" spans="1:7" x14ac:dyDescent="0.25">
      <c r="A618" t="s">
        <v>19</v>
      </c>
      <c r="B618" t="s">
        <v>635</v>
      </c>
      <c r="C618" s="54" t="s">
        <v>868</v>
      </c>
      <c r="D618" t="s">
        <v>873</v>
      </c>
      <c r="E618" s="1" t="s">
        <v>1302</v>
      </c>
      <c r="G618" t="s">
        <v>1359</v>
      </c>
    </row>
    <row r="619" spans="1:7" x14ac:dyDescent="0.25">
      <c r="A619" t="s">
        <v>19</v>
      </c>
      <c r="B619" t="s">
        <v>635</v>
      </c>
      <c r="C619" s="54" t="s">
        <v>869</v>
      </c>
      <c r="D619" t="s">
        <v>873</v>
      </c>
      <c r="E619" s="1" t="s">
        <v>1302</v>
      </c>
      <c r="G619" t="s">
        <v>1359</v>
      </c>
    </row>
    <row r="620" spans="1:7" x14ac:dyDescent="0.25">
      <c r="A620" t="s">
        <v>19</v>
      </c>
      <c r="B620" t="s">
        <v>635</v>
      </c>
      <c r="C620" s="54" t="s">
        <v>870</v>
      </c>
      <c r="D620" t="s">
        <v>873</v>
      </c>
      <c r="E620" s="1" t="s">
        <v>1302</v>
      </c>
      <c r="G620" t="s">
        <v>1359</v>
      </c>
    </row>
    <row r="621" spans="1:7" x14ac:dyDescent="0.25">
      <c r="A621" t="s">
        <v>19</v>
      </c>
      <c r="B621" t="s">
        <v>635</v>
      </c>
      <c r="C621" s="54" t="s">
        <v>871</v>
      </c>
      <c r="D621" t="s">
        <v>873</v>
      </c>
      <c r="E621" s="1" t="s">
        <v>1302</v>
      </c>
      <c r="G621" t="s">
        <v>1359</v>
      </c>
    </row>
    <row r="622" spans="1:7" x14ac:dyDescent="0.25">
      <c r="A622" t="s">
        <v>19</v>
      </c>
      <c r="B622" t="s">
        <v>635</v>
      </c>
      <c r="C622" s="54" t="s">
        <v>874</v>
      </c>
      <c r="D622" t="s">
        <v>873</v>
      </c>
      <c r="E622" s="1" t="s">
        <v>1302</v>
      </c>
      <c r="G622" t="s">
        <v>1359</v>
      </c>
    </row>
    <row r="623" spans="1:7" x14ac:dyDescent="0.25">
      <c r="A623" t="s">
        <v>19</v>
      </c>
      <c r="B623" t="s">
        <v>635</v>
      </c>
      <c r="C623" s="54" t="s">
        <v>875</v>
      </c>
      <c r="D623" t="s">
        <v>873</v>
      </c>
      <c r="E623" s="1" t="s">
        <v>1302</v>
      </c>
      <c r="G623" t="s">
        <v>1359</v>
      </c>
    </row>
    <row r="624" spans="1:7" x14ac:dyDescent="0.25">
      <c r="A624" t="s">
        <v>19</v>
      </c>
      <c r="B624" t="s">
        <v>635</v>
      </c>
      <c r="C624" s="54" t="s">
        <v>876</v>
      </c>
      <c r="D624" t="s">
        <v>873</v>
      </c>
      <c r="E624" s="1" t="s">
        <v>1302</v>
      </c>
      <c r="G624" t="s">
        <v>1359</v>
      </c>
    </row>
    <row r="625" spans="1:7" x14ac:dyDescent="0.25">
      <c r="A625" t="s">
        <v>19</v>
      </c>
      <c r="B625" t="s">
        <v>691</v>
      </c>
      <c r="C625" s="54" t="s">
        <v>877</v>
      </c>
      <c r="E625" s="1" t="s">
        <v>1303</v>
      </c>
      <c r="G625" t="s">
        <v>1359</v>
      </c>
    </row>
    <row r="626" spans="1:7" x14ac:dyDescent="0.25">
      <c r="A626" t="s">
        <v>19</v>
      </c>
      <c r="B626" t="s">
        <v>691</v>
      </c>
      <c r="C626" s="54" t="s">
        <v>878</v>
      </c>
      <c r="E626" s="1" t="s">
        <v>1303</v>
      </c>
      <c r="G626" t="s">
        <v>1359</v>
      </c>
    </row>
    <row r="627" spans="1:7" x14ac:dyDescent="0.25">
      <c r="A627" t="s">
        <v>19</v>
      </c>
      <c r="B627" t="s">
        <v>691</v>
      </c>
      <c r="C627" s="54" t="s">
        <v>879</v>
      </c>
      <c r="E627" s="1" t="s">
        <v>1303</v>
      </c>
      <c r="G627" t="s">
        <v>1359</v>
      </c>
    </row>
    <row r="628" spans="1:7" x14ac:dyDescent="0.25">
      <c r="A628" t="s">
        <v>19</v>
      </c>
      <c r="B628" t="s">
        <v>709</v>
      </c>
      <c r="C628" s="54" t="s">
        <v>880</v>
      </c>
      <c r="E628" s="1" t="s">
        <v>1303</v>
      </c>
      <c r="G628" t="s">
        <v>1359</v>
      </c>
    </row>
    <row r="629" spans="1:7" x14ac:dyDescent="0.25">
      <c r="A629" t="s">
        <v>19</v>
      </c>
      <c r="B629" t="s">
        <v>3</v>
      </c>
      <c r="C629" s="54" t="s">
        <v>881</v>
      </c>
      <c r="E629" s="1" t="s">
        <v>1304</v>
      </c>
      <c r="G629" t="s">
        <v>1358</v>
      </c>
    </row>
    <row r="630" spans="1:7" x14ac:dyDescent="0.25">
      <c r="A630" t="s">
        <v>19</v>
      </c>
      <c r="B630" t="s">
        <v>3</v>
      </c>
      <c r="C630" s="54" t="s">
        <v>882</v>
      </c>
      <c r="E630" s="1" t="s">
        <v>1304</v>
      </c>
      <c r="G630" t="s">
        <v>1358</v>
      </c>
    </row>
    <row r="631" spans="1:7" x14ac:dyDescent="0.25">
      <c r="A631" t="s">
        <v>19</v>
      </c>
      <c r="B631" t="s">
        <v>3</v>
      </c>
      <c r="C631" s="54" t="s">
        <v>883</v>
      </c>
      <c r="E631" s="1" t="s">
        <v>1304</v>
      </c>
      <c r="G631" t="s">
        <v>1358</v>
      </c>
    </row>
    <row r="632" spans="1:7" x14ac:dyDescent="0.25">
      <c r="A632" t="s">
        <v>19</v>
      </c>
      <c r="B632" t="s">
        <v>3</v>
      </c>
      <c r="C632" s="54" t="s">
        <v>884</v>
      </c>
      <c r="E632" s="1" t="s">
        <v>1304</v>
      </c>
      <c r="G632" t="s">
        <v>1358</v>
      </c>
    </row>
    <row r="633" spans="1:7" x14ac:dyDescent="0.25">
      <c r="A633" t="s">
        <v>19</v>
      </c>
      <c r="B633" t="s">
        <v>3</v>
      </c>
      <c r="C633" s="54" t="s">
        <v>885</v>
      </c>
      <c r="E633" s="1" t="s">
        <v>1304</v>
      </c>
      <c r="G633" t="s">
        <v>1358</v>
      </c>
    </row>
    <row r="634" spans="1:7" x14ac:dyDescent="0.25">
      <c r="A634" t="s">
        <v>19</v>
      </c>
      <c r="B634" t="s">
        <v>3</v>
      </c>
      <c r="C634" s="54" t="s">
        <v>886</v>
      </c>
      <c r="E634" s="1" t="s">
        <v>1304</v>
      </c>
      <c r="G634" t="s">
        <v>1358</v>
      </c>
    </row>
    <row r="635" spans="1:7" x14ac:dyDescent="0.25">
      <c r="A635" t="s">
        <v>19</v>
      </c>
      <c r="B635" t="s">
        <v>8</v>
      </c>
      <c r="C635" s="54" t="s">
        <v>1025</v>
      </c>
      <c r="E635" s="1" t="s">
        <v>1304</v>
      </c>
      <c r="G635" t="s">
        <v>1358</v>
      </c>
    </row>
    <row r="636" spans="1:7" x14ac:dyDescent="0.25">
      <c r="A636" t="s">
        <v>19</v>
      </c>
      <c r="B636" t="s">
        <v>8</v>
      </c>
      <c r="C636" s="54" t="s">
        <v>887</v>
      </c>
      <c r="E636" s="1" t="s">
        <v>1304</v>
      </c>
      <c r="G636" t="s">
        <v>1358</v>
      </c>
    </row>
    <row r="637" spans="1:7" x14ac:dyDescent="0.25">
      <c r="A637" t="s">
        <v>19</v>
      </c>
      <c r="B637" t="s">
        <v>8</v>
      </c>
      <c r="C637" s="54" t="s">
        <v>888</v>
      </c>
      <c r="E637" s="1" t="s">
        <v>1304</v>
      </c>
      <c r="G637" t="s">
        <v>1358</v>
      </c>
    </row>
    <row r="638" spans="1:7" x14ac:dyDescent="0.25">
      <c r="A638" t="s">
        <v>19</v>
      </c>
      <c r="B638" t="s">
        <v>8</v>
      </c>
      <c r="C638" s="54" t="s">
        <v>889</v>
      </c>
      <c r="E638" s="1" t="s">
        <v>1304</v>
      </c>
      <c r="G638" t="s">
        <v>1358</v>
      </c>
    </row>
    <row r="639" spans="1:7" x14ac:dyDescent="0.25">
      <c r="A639" t="s">
        <v>19</v>
      </c>
      <c r="B639" t="s">
        <v>8</v>
      </c>
      <c r="C639" s="54" t="s">
        <v>890</v>
      </c>
      <c r="E639" s="1" t="s">
        <v>1304</v>
      </c>
      <c r="G639" t="s">
        <v>1358</v>
      </c>
    </row>
    <row r="640" spans="1:7" x14ac:dyDescent="0.25">
      <c r="A640" t="s">
        <v>19</v>
      </c>
      <c r="B640" t="s">
        <v>8</v>
      </c>
      <c r="C640" s="54" t="s">
        <v>891</v>
      </c>
      <c r="E640" s="1" t="s">
        <v>1304</v>
      </c>
      <c r="G640" t="s">
        <v>1358</v>
      </c>
    </row>
    <row r="641" spans="1:7" x14ac:dyDescent="0.25">
      <c r="A641" t="s">
        <v>19</v>
      </c>
      <c r="B641" t="s">
        <v>900</v>
      </c>
      <c r="C641" s="54" t="s">
        <v>892</v>
      </c>
      <c r="E641" s="1" t="s">
        <v>1305</v>
      </c>
      <c r="G641" t="s">
        <v>1358</v>
      </c>
    </row>
    <row r="642" spans="1:7" x14ac:dyDescent="0.25">
      <c r="A642" t="s">
        <v>19</v>
      </c>
      <c r="B642" t="s">
        <v>900</v>
      </c>
      <c r="C642" s="54" t="s">
        <v>893</v>
      </c>
      <c r="E642" s="1" t="s">
        <v>1305</v>
      </c>
      <c r="G642" t="s">
        <v>1358</v>
      </c>
    </row>
    <row r="643" spans="1:7" x14ac:dyDescent="0.25">
      <c r="A643" t="s">
        <v>19</v>
      </c>
      <c r="B643" t="s">
        <v>900</v>
      </c>
      <c r="C643" s="54" t="s">
        <v>894</v>
      </c>
      <c r="E643" s="1" t="s">
        <v>1305</v>
      </c>
      <c r="G643" t="s">
        <v>1358</v>
      </c>
    </row>
    <row r="644" spans="1:7" x14ac:dyDescent="0.25">
      <c r="A644" t="s">
        <v>19</v>
      </c>
      <c r="B644" t="s">
        <v>900</v>
      </c>
      <c r="C644" s="54" t="s">
        <v>895</v>
      </c>
      <c r="E644" s="1" t="s">
        <v>1305</v>
      </c>
      <c r="G644" t="s">
        <v>1358</v>
      </c>
    </row>
    <row r="645" spans="1:7" x14ac:dyDescent="0.25">
      <c r="A645" t="s">
        <v>19</v>
      </c>
      <c r="B645" t="s">
        <v>901</v>
      </c>
      <c r="C645" s="54" t="s">
        <v>896</v>
      </c>
      <c r="E645" s="1" t="s">
        <v>1305</v>
      </c>
      <c r="G645" t="s">
        <v>1358</v>
      </c>
    </row>
    <row r="646" spans="1:7" x14ac:dyDescent="0.25">
      <c r="A646" t="s">
        <v>19</v>
      </c>
      <c r="B646" t="s">
        <v>901</v>
      </c>
      <c r="C646" s="54" t="s">
        <v>897</v>
      </c>
      <c r="E646" s="1" t="s">
        <v>1305</v>
      </c>
      <c r="G646" t="s">
        <v>1358</v>
      </c>
    </row>
    <row r="647" spans="1:7" x14ac:dyDescent="0.25">
      <c r="A647" t="s">
        <v>19</v>
      </c>
      <c r="B647" t="s">
        <v>901</v>
      </c>
      <c r="C647" s="54" t="s">
        <v>898</v>
      </c>
      <c r="E647" s="1" t="s">
        <v>1305</v>
      </c>
      <c r="G647" t="s">
        <v>1358</v>
      </c>
    </row>
    <row r="648" spans="1:7" x14ac:dyDescent="0.25">
      <c r="A648" t="s">
        <v>19</v>
      </c>
      <c r="B648" t="s">
        <v>901</v>
      </c>
      <c r="C648" s="54" t="s">
        <v>899</v>
      </c>
      <c r="E648" s="1" t="s">
        <v>1305</v>
      </c>
      <c r="G648" t="s">
        <v>1358</v>
      </c>
    </row>
    <row r="649" spans="1:7" x14ac:dyDescent="0.25">
      <c r="A649" t="s">
        <v>19</v>
      </c>
      <c r="B649" t="s">
        <v>95</v>
      </c>
      <c r="C649" s="54" t="s">
        <v>902</v>
      </c>
      <c r="D649" t="s">
        <v>732</v>
      </c>
      <c r="E649" s="1" t="s">
        <v>1306</v>
      </c>
      <c r="G649" t="s">
        <v>1358</v>
      </c>
    </row>
    <row r="650" spans="1:7" x14ac:dyDescent="0.25">
      <c r="A650" t="s">
        <v>19</v>
      </c>
      <c r="B650" t="s">
        <v>95</v>
      </c>
      <c r="C650" s="54" t="s">
        <v>903</v>
      </c>
      <c r="D650" t="s">
        <v>732</v>
      </c>
      <c r="E650" s="1" t="s">
        <v>1306</v>
      </c>
      <c r="G650" t="s">
        <v>1358</v>
      </c>
    </row>
    <row r="651" spans="1:7" x14ac:dyDescent="0.25">
      <c r="A651" t="s">
        <v>19</v>
      </c>
      <c r="B651" t="s">
        <v>95</v>
      </c>
      <c r="C651" s="54" t="s">
        <v>904</v>
      </c>
      <c r="D651" t="s">
        <v>732</v>
      </c>
      <c r="E651" s="1" t="s">
        <v>1306</v>
      </c>
      <c r="G651" t="s">
        <v>1358</v>
      </c>
    </row>
    <row r="652" spans="1:7" x14ac:dyDescent="0.25">
      <c r="A652" t="s">
        <v>19</v>
      </c>
      <c r="B652" t="s">
        <v>3</v>
      </c>
      <c r="C652" s="54" t="s">
        <v>905</v>
      </c>
      <c r="D652" t="s">
        <v>732</v>
      </c>
      <c r="E652" s="1" t="s">
        <v>1306</v>
      </c>
      <c r="G652" t="s">
        <v>1358</v>
      </c>
    </row>
    <row r="653" spans="1:7" x14ac:dyDescent="0.25">
      <c r="A653" t="s">
        <v>19</v>
      </c>
      <c r="B653" t="s">
        <v>95</v>
      </c>
      <c r="C653" s="54" t="s">
        <v>906</v>
      </c>
      <c r="D653" t="s">
        <v>732</v>
      </c>
      <c r="E653" s="1" t="s">
        <v>1306</v>
      </c>
      <c r="G653" t="s">
        <v>1358</v>
      </c>
    </row>
    <row r="654" spans="1:7" x14ac:dyDescent="0.25">
      <c r="A654" t="s">
        <v>19</v>
      </c>
      <c r="B654" t="s">
        <v>3</v>
      </c>
      <c r="C654" s="54" t="s">
        <v>907</v>
      </c>
      <c r="D654" t="s">
        <v>732</v>
      </c>
      <c r="E654" s="1" t="s">
        <v>1306</v>
      </c>
      <c r="G654" t="s">
        <v>1358</v>
      </c>
    </row>
    <row r="655" spans="1:7" x14ac:dyDescent="0.25">
      <c r="A655" t="s">
        <v>19</v>
      </c>
      <c r="B655" t="s">
        <v>95</v>
      </c>
      <c r="C655" s="54" t="s">
        <v>908</v>
      </c>
      <c r="D655" t="s">
        <v>732</v>
      </c>
      <c r="E655" s="1" t="s">
        <v>1306</v>
      </c>
      <c r="G655" t="s">
        <v>1358</v>
      </c>
    </row>
    <row r="656" spans="1:7" x14ac:dyDescent="0.25">
      <c r="A656" t="s">
        <v>19</v>
      </c>
      <c r="B656" t="s">
        <v>3</v>
      </c>
      <c r="C656" s="54" t="s">
        <v>909</v>
      </c>
      <c r="D656" t="s">
        <v>732</v>
      </c>
      <c r="E656" s="1" t="s">
        <v>1306</v>
      </c>
      <c r="G656" t="s">
        <v>1358</v>
      </c>
    </row>
    <row r="657" spans="1:7" x14ac:dyDescent="0.25">
      <c r="A657" t="s">
        <v>19</v>
      </c>
      <c r="B657" t="s">
        <v>95</v>
      </c>
      <c r="C657" s="54" t="s">
        <v>910</v>
      </c>
      <c r="D657" t="s">
        <v>732</v>
      </c>
      <c r="E657" s="1" t="s">
        <v>1306</v>
      </c>
      <c r="G657" t="s">
        <v>1358</v>
      </c>
    </row>
    <row r="658" spans="1:7" x14ac:dyDescent="0.25">
      <c r="A658" t="s">
        <v>19</v>
      </c>
      <c r="B658" t="s">
        <v>95</v>
      </c>
      <c r="C658" s="54" t="s">
        <v>911</v>
      </c>
      <c r="D658" t="s">
        <v>732</v>
      </c>
      <c r="E658" s="1" t="s">
        <v>1306</v>
      </c>
      <c r="G658" t="s">
        <v>1358</v>
      </c>
    </row>
    <row r="659" spans="1:7" x14ac:dyDescent="0.25">
      <c r="A659" t="s">
        <v>19</v>
      </c>
      <c r="B659" t="s">
        <v>95</v>
      </c>
      <c r="C659" s="54" t="s">
        <v>912</v>
      </c>
      <c r="D659" t="s">
        <v>732</v>
      </c>
      <c r="E659" s="1" t="s">
        <v>1306</v>
      </c>
      <c r="G659" t="s">
        <v>1358</v>
      </c>
    </row>
    <row r="660" spans="1:7" x14ac:dyDescent="0.25">
      <c r="A660" t="s">
        <v>19</v>
      </c>
      <c r="B660" t="s">
        <v>95</v>
      </c>
      <c r="C660" s="54" t="s">
        <v>906</v>
      </c>
      <c r="D660" t="s">
        <v>732</v>
      </c>
      <c r="E660" s="1" t="s">
        <v>1306</v>
      </c>
      <c r="G660" t="s">
        <v>1358</v>
      </c>
    </row>
    <row r="661" spans="1:7" x14ac:dyDescent="0.25">
      <c r="A661" t="s">
        <v>19</v>
      </c>
      <c r="B661" t="s">
        <v>3</v>
      </c>
      <c r="C661" s="54" t="s">
        <v>913</v>
      </c>
      <c r="E661" s="1" t="s">
        <v>1307</v>
      </c>
      <c r="G661" t="s">
        <v>1358</v>
      </c>
    </row>
    <row r="662" spans="1:7" x14ac:dyDescent="0.25">
      <c r="A662" t="s">
        <v>19</v>
      </c>
      <c r="B662" t="s">
        <v>3</v>
      </c>
      <c r="C662" s="54" t="s">
        <v>914</v>
      </c>
      <c r="E662" s="1" t="s">
        <v>1307</v>
      </c>
      <c r="G662" t="s">
        <v>1358</v>
      </c>
    </row>
    <row r="663" spans="1:7" x14ac:dyDescent="0.25">
      <c r="A663" t="s">
        <v>19</v>
      </c>
      <c r="B663" t="s">
        <v>3</v>
      </c>
      <c r="C663" s="54" t="s">
        <v>915</v>
      </c>
      <c r="E663" s="1" t="s">
        <v>1307</v>
      </c>
      <c r="G663" t="s">
        <v>1358</v>
      </c>
    </row>
    <row r="664" spans="1:7" x14ac:dyDescent="0.25">
      <c r="A664" t="s">
        <v>19</v>
      </c>
      <c r="B664" t="s">
        <v>3</v>
      </c>
      <c r="C664" s="54" t="s">
        <v>916</v>
      </c>
      <c r="E664" s="1" t="s">
        <v>1307</v>
      </c>
      <c r="G664" t="s">
        <v>1358</v>
      </c>
    </row>
    <row r="665" spans="1:7" x14ac:dyDescent="0.25">
      <c r="A665" t="s">
        <v>19</v>
      </c>
      <c r="B665" t="s">
        <v>3</v>
      </c>
      <c r="C665" s="54" t="s">
        <v>917</v>
      </c>
      <c r="E665" s="1" t="s">
        <v>1307</v>
      </c>
      <c r="G665" t="s">
        <v>1358</v>
      </c>
    </row>
    <row r="666" spans="1:7" x14ac:dyDescent="0.25">
      <c r="A666" t="s">
        <v>19</v>
      </c>
      <c r="B666" t="s">
        <v>3</v>
      </c>
      <c r="C666" s="54" t="s">
        <v>918</v>
      </c>
      <c r="E666" s="1" t="s">
        <v>1307</v>
      </c>
      <c r="G666" t="s">
        <v>1358</v>
      </c>
    </row>
    <row r="667" spans="1:7" x14ac:dyDescent="0.25">
      <c r="A667" t="s">
        <v>19</v>
      </c>
      <c r="B667" t="s">
        <v>3</v>
      </c>
      <c r="C667" s="54" t="s">
        <v>919</v>
      </c>
      <c r="E667" s="1" t="s">
        <v>1307</v>
      </c>
      <c r="G667" t="s">
        <v>1358</v>
      </c>
    </row>
    <row r="668" spans="1:7" x14ac:dyDescent="0.25">
      <c r="A668" t="s">
        <v>19</v>
      </c>
      <c r="B668" t="s">
        <v>255</v>
      </c>
      <c r="C668" s="54" t="s">
        <v>1037</v>
      </c>
      <c r="E668" s="1" t="s">
        <v>1307</v>
      </c>
      <c r="G668" t="s">
        <v>1358</v>
      </c>
    </row>
    <row r="669" spans="1:7" x14ac:dyDescent="0.25">
      <c r="A669" t="s">
        <v>19</v>
      </c>
      <c r="B669" t="s">
        <v>3</v>
      </c>
      <c r="C669" s="54" t="s">
        <v>920</v>
      </c>
      <c r="E669" s="1" t="s">
        <v>1307</v>
      </c>
      <c r="G669" t="s">
        <v>1358</v>
      </c>
    </row>
    <row r="670" spans="1:7" x14ac:dyDescent="0.25">
      <c r="A670" t="s">
        <v>19</v>
      </c>
      <c r="B670" t="s">
        <v>3</v>
      </c>
      <c r="C670" s="54" t="s">
        <v>1015</v>
      </c>
      <c r="E670" s="1" t="s">
        <v>1307</v>
      </c>
      <c r="G670" t="s">
        <v>1358</v>
      </c>
    </row>
    <row r="671" spans="1:7" x14ac:dyDescent="0.25">
      <c r="A671" t="s">
        <v>19</v>
      </c>
      <c r="B671" t="s">
        <v>3</v>
      </c>
      <c r="C671" s="54" t="s">
        <v>921</v>
      </c>
      <c r="E671" s="1" t="s">
        <v>1307</v>
      </c>
      <c r="G671" t="s">
        <v>1358</v>
      </c>
    </row>
    <row r="672" spans="1:7" x14ac:dyDescent="0.25">
      <c r="A672" t="s">
        <v>19</v>
      </c>
      <c r="B672" t="s">
        <v>3</v>
      </c>
      <c r="C672" s="54" t="s">
        <v>1017</v>
      </c>
      <c r="E672" s="1" t="s">
        <v>1307</v>
      </c>
      <c r="G672" t="s">
        <v>1358</v>
      </c>
    </row>
    <row r="673" spans="1:7" x14ac:dyDescent="0.25">
      <c r="A673" t="s">
        <v>19</v>
      </c>
      <c r="B673" t="s">
        <v>3</v>
      </c>
      <c r="C673" s="54" t="s">
        <v>922</v>
      </c>
      <c r="E673" s="1" t="s">
        <v>1307</v>
      </c>
      <c r="G673" t="s">
        <v>1358</v>
      </c>
    </row>
    <row r="674" spans="1:7" x14ac:dyDescent="0.25">
      <c r="A674" t="s">
        <v>19</v>
      </c>
      <c r="B674" t="s">
        <v>3</v>
      </c>
      <c r="C674" s="54" t="s">
        <v>923</v>
      </c>
      <c r="E674" s="1" t="s">
        <v>1307</v>
      </c>
      <c r="G674" t="s">
        <v>1358</v>
      </c>
    </row>
    <row r="675" spans="1:7" x14ac:dyDescent="0.25">
      <c r="A675" t="s">
        <v>19</v>
      </c>
      <c r="B675" t="s">
        <v>3</v>
      </c>
      <c r="C675" s="54" t="s">
        <v>1028</v>
      </c>
      <c r="E675" s="1" t="s">
        <v>1307</v>
      </c>
      <c r="G675" t="s">
        <v>1358</v>
      </c>
    </row>
    <row r="676" spans="1:7" x14ac:dyDescent="0.25">
      <c r="A676" t="s">
        <v>19</v>
      </c>
      <c r="B676" t="s">
        <v>3</v>
      </c>
      <c r="C676" s="54" t="s">
        <v>924</v>
      </c>
      <c r="E676" s="1" t="s">
        <v>1307</v>
      </c>
      <c r="G676" t="s">
        <v>1358</v>
      </c>
    </row>
    <row r="677" spans="1:7" x14ac:dyDescent="0.25">
      <c r="A677" t="s">
        <v>19</v>
      </c>
      <c r="B677" t="s">
        <v>3</v>
      </c>
      <c r="C677" s="54" t="s">
        <v>925</v>
      </c>
      <c r="E677" s="1" t="s">
        <v>1307</v>
      </c>
      <c r="G677" t="s">
        <v>1358</v>
      </c>
    </row>
    <row r="678" spans="1:7" x14ac:dyDescent="0.25">
      <c r="A678" t="s">
        <v>19</v>
      </c>
      <c r="B678" t="s">
        <v>3</v>
      </c>
      <c r="C678" s="54" t="s">
        <v>926</v>
      </c>
      <c r="E678" s="1" t="s">
        <v>1307</v>
      </c>
      <c r="G678" t="s">
        <v>1358</v>
      </c>
    </row>
    <row r="679" spans="1:7" x14ac:dyDescent="0.25">
      <c r="A679" t="s">
        <v>19</v>
      </c>
      <c r="B679" t="s">
        <v>3</v>
      </c>
      <c r="C679" s="54" t="s">
        <v>927</v>
      </c>
      <c r="E679" s="1" t="s">
        <v>1307</v>
      </c>
      <c r="G679" t="s">
        <v>1358</v>
      </c>
    </row>
    <row r="680" spans="1:7" x14ac:dyDescent="0.25">
      <c r="A680" t="s">
        <v>19</v>
      </c>
      <c r="B680" t="s">
        <v>3</v>
      </c>
      <c r="C680" s="54" t="s">
        <v>928</v>
      </c>
      <c r="E680" s="1" t="s">
        <v>1307</v>
      </c>
      <c r="G680" t="s">
        <v>1358</v>
      </c>
    </row>
    <row r="681" spans="1:7" x14ac:dyDescent="0.25">
      <c r="B681" t="s">
        <v>3</v>
      </c>
      <c r="C681" s="54" t="s">
        <v>1016</v>
      </c>
      <c r="E681" s="1" t="s">
        <v>1307</v>
      </c>
      <c r="G681" t="s">
        <v>1358</v>
      </c>
    </row>
    <row r="682" spans="1:7" x14ac:dyDescent="0.25">
      <c r="A682" t="s">
        <v>19</v>
      </c>
      <c r="B682" t="s">
        <v>3</v>
      </c>
      <c r="C682" s="54" t="s">
        <v>929</v>
      </c>
      <c r="E682" s="1" t="s">
        <v>1307</v>
      </c>
      <c r="G682" t="s">
        <v>1358</v>
      </c>
    </row>
    <row r="683" spans="1:7" x14ac:dyDescent="0.25">
      <c r="A683" t="s">
        <v>19</v>
      </c>
      <c r="B683" t="s">
        <v>3</v>
      </c>
      <c r="C683" s="54" t="s">
        <v>1018</v>
      </c>
      <c r="E683" s="1" t="s">
        <v>1307</v>
      </c>
      <c r="G683" t="s">
        <v>1358</v>
      </c>
    </row>
    <row r="684" spans="1:7" x14ac:dyDescent="0.25">
      <c r="A684" t="s">
        <v>19</v>
      </c>
      <c r="B684" t="s">
        <v>3</v>
      </c>
      <c r="C684" s="54" t="s">
        <v>930</v>
      </c>
      <c r="E684" s="1" t="s">
        <v>1307</v>
      </c>
      <c r="G684" t="s">
        <v>1358</v>
      </c>
    </row>
    <row r="685" spans="1:7" x14ac:dyDescent="0.25">
      <c r="A685" t="s">
        <v>19</v>
      </c>
      <c r="B685" t="s">
        <v>3</v>
      </c>
      <c r="C685" s="54" t="s">
        <v>931</v>
      </c>
      <c r="E685" s="1" t="s">
        <v>1307</v>
      </c>
      <c r="G685" t="s">
        <v>1358</v>
      </c>
    </row>
    <row r="686" spans="1:7" x14ac:dyDescent="0.25">
      <c r="A686" t="s">
        <v>19</v>
      </c>
      <c r="B686" t="s">
        <v>3</v>
      </c>
      <c r="C686" s="54" t="s">
        <v>932</v>
      </c>
      <c r="E686" s="1" t="s">
        <v>1307</v>
      </c>
      <c r="G686" t="s">
        <v>1358</v>
      </c>
    </row>
    <row r="687" spans="1:7" x14ac:dyDescent="0.25">
      <c r="A687" t="s">
        <v>19</v>
      </c>
      <c r="B687" t="s">
        <v>3</v>
      </c>
      <c r="C687" s="54" t="s">
        <v>933</v>
      </c>
      <c r="E687" s="1" t="s">
        <v>1307</v>
      </c>
      <c r="G687" t="s">
        <v>1358</v>
      </c>
    </row>
    <row r="688" spans="1:7" x14ac:dyDescent="0.25">
      <c r="A688" t="s">
        <v>19</v>
      </c>
      <c r="B688" t="s">
        <v>3</v>
      </c>
      <c r="C688" s="54" t="s">
        <v>934</v>
      </c>
      <c r="E688" s="1" t="s">
        <v>1307</v>
      </c>
      <c r="G688" t="s">
        <v>1358</v>
      </c>
    </row>
    <row r="689" spans="1:7" x14ac:dyDescent="0.25">
      <c r="A689" t="s">
        <v>19</v>
      </c>
      <c r="B689" t="s">
        <v>3</v>
      </c>
      <c r="C689" s="54" t="s">
        <v>935</v>
      </c>
      <c r="E689" s="1" t="s">
        <v>1307</v>
      </c>
      <c r="G689" t="s">
        <v>1358</v>
      </c>
    </row>
    <row r="690" spans="1:7" x14ac:dyDescent="0.25">
      <c r="A690" t="s">
        <v>19</v>
      </c>
      <c r="B690" t="s">
        <v>3</v>
      </c>
      <c r="C690" s="54" t="s">
        <v>936</v>
      </c>
      <c r="E690" s="1" t="s">
        <v>1307</v>
      </c>
      <c r="G690" t="s">
        <v>1358</v>
      </c>
    </row>
    <row r="691" spans="1:7" x14ac:dyDescent="0.25">
      <c r="A691" t="s">
        <v>19</v>
      </c>
      <c r="B691" t="s">
        <v>3</v>
      </c>
      <c r="C691" s="54" t="s">
        <v>937</v>
      </c>
      <c r="E691" s="1" t="s">
        <v>1307</v>
      </c>
      <c r="G691" t="s">
        <v>1358</v>
      </c>
    </row>
    <row r="692" spans="1:7" x14ac:dyDescent="0.25">
      <c r="A692" t="s">
        <v>19</v>
      </c>
      <c r="B692" t="s">
        <v>3</v>
      </c>
      <c r="C692" s="54" t="s">
        <v>1019</v>
      </c>
      <c r="E692" s="1" t="s">
        <v>1307</v>
      </c>
      <c r="G692" t="s">
        <v>1358</v>
      </c>
    </row>
    <row r="693" spans="1:7" x14ac:dyDescent="0.25">
      <c r="A693" t="s">
        <v>19</v>
      </c>
      <c r="B693" t="s">
        <v>3</v>
      </c>
      <c r="C693" s="54" t="s">
        <v>1029</v>
      </c>
      <c r="E693" s="1" t="s">
        <v>1307</v>
      </c>
      <c r="G693" t="s">
        <v>1358</v>
      </c>
    </row>
    <row r="694" spans="1:7" x14ac:dyDescent="0.25">
      <c r="A694" t="s">
        <v>19</v>
      </c>
      <c r="B694" t="s">
        <v>3</v>
      </c>
      <c r="C694" s="54" t="s">
        <v>1027</v>
      </c>
      <c r="E694" s="1" t="s">
        <v>1307</v>
      </c>
      <c r="G694" t="s">
        <v>1358</v>
      </c>
    </row>
    <row r="695" spans="1:7" x14ac:dyDescent="0.25">
      <c r="A695" t="s">
        <v>19</v>
      </c>
      <c r="B695" t="s">
        <v>3</v>
      </c>
      <c r="C695" s="54" t="s">
        <v>938</v>
      </c>
      <c r="E695" s="1" t="s">
        <v>1307</v>
      </c>
      <c r="G695" t="s">
        <v>1358</v>
      </c>
    </row>
    <row r="696" spans="1:7" x14ac:dyDescent="0.25">
      <c r="A696" t="s">
        <v>19</v>
      </c>
      <c r="B696" t="s">
        <v>3</v>
      </c>
      <c r="C696" s="54" t="s">
        <v>939</v>
      </c>
      <c r="E696" s="1" t="s">
        <v>1307</v>
      </c>
      <c r="G696" t="s">
        <v>1358</v>
      </c>
    </row>
    <row r="697" spans="1:7" x14ac:dyDescent="0.25">
      <c r="A697" t="s">
        <v>19</v>
      </c>
      <c r="B697" t="s">
        <v>3</v>
      </c>
      <c r="C697" s="54" t="s">
        <v>940</v>
      </c>
      <c r="E697" s="1" t="s">
        <v>1307</v>
      </c>
      <c r="G697" t="s">
        <v>1358</v>
      </c>
    </row>
    <row r="698" spans="1:7" x14ac:dyDescent="0.25">
      <c r="A698" t="s">
        <v>19</v>
      </c>
      <c r="B698" t="s">
        <v>3</v>
      </c>
      <c r="C698" s="54" t="s">
        <v>941</v>
      </c>
      <c r="E698" s="1" t="s">
        <v>1307</v>
      </c>
      <c r="G698" t="s">
        <v>1358</v>
      </c>
    </row>
    <row r="699" spans="1:7" x14ac:dyDescent="0.25">
      <c r="A699" t="s">
        <v>19</v>
      </c>
      <c r="B699" t="s">
        <v>3</v>
      </c>
      <c r="C699" s="54" t="s">
        <v>942</v>
      </c>
      <c r="E699" s="1" t="s">
        <v>1307</v>
      </c>
      <c r="G699" t="s">
        <v>1358</v>
      </c>
    </row>
    <row r="700" spans="1:7" x14ac:dyDescent="0.25">
      <c r="A700" t="s">
        <v>19</v>
      </c>
      <c r="B700" t="s">
        <v>3</v>
      </c>
      <c r="C700" s="54" t="s">
        <v>943</v>
      </c>
      <c r="E700" s="1" t="s">
        <v>1307</v>
      </c>
      <c r="G700" t="s">
        <v>1358</v>
      </c>
    </row>
    <row r="701" spans="1:7" x14ac:dyDescent="0.25">
      <c r="A701" t="s">
        <v>19</v>
      </c>
      <c r="B701" t="s">
        <v>3</v>
      </c>
      <c r="C701" s="54" t="s">
        <v>944</v>
      </c>
      <c r="E701" s="1" t="s">
        <v>1308</v>
      </c>
      <c r="G701" t="s">
        <v>1358</v>
      </c>
    </row>
    <row r="702" spans="1:7" x14ac:dyDescent="0.25">
      <c r="A702" t="s">
        <v>19</v>
      </c>
      <c r="B702" t="s">
        <v>3</v>
      </c>
      <c r="C702" s="54" t="s">
        <v>945</v>
      </c>
      <c r="E702" s="1" t="s">
        <v>1308</v>
      </c>
      <c r="G702" t="s">
        <v>1358</v>
      </c>
    </row>
    <row r="703" spans="1:7" x14ac:dyDescent="0.25">
      <c r="A703" t="s">
        <v>19</v>
      </c>
      <c r="B703" t="s">
        <v>3</v>
      </c>
      <c r="C703" s="54" t="s">
        <v>946</v>
      </c>
      <c r="E703" s="1" t="s">
        <v>1308</v>
      </c>
      <c r="G703" t="s">
        <v>1358</v>
      </c>
    </row>
    <row r="704" spans="1:7" x14ac:dyDescent="0.25">
      <c r="A704" t="s">
        <v>19</v>
      </c>
      <c r="B704" t="s">
        <v>95</v>
      </c>
      <c r="C704" s="54" t="s">
        <v>947</v>
      </c>
      <c r="E704" s="1" t="s">
        <v>1308</v>
      </c>
      <c r="G704" t="s">
        <v>1358</v>
      </c>
    </row>
    <row r="705" spans="1:7" x14ac:dyDescent="0.25">
      <c r="A705" t="s">
        <v>19</v>
      </c>
      <c r="B705" t="s">
        <v>95</v>
      </c>
      <c r="C705" s="54" t="s">
        <v>948</v>
      </c>
      <c r="E705" s="1" t="s">
        <v>1308</v>
      </c>
      <c r="G705" t="s">
        <v>1358</v>
      </c>
    </row>
    <row r="706" spans="1:7" x14ac:dyDescent="0.25">
      <c r="A706" t="s">
        <v>19</v>
      </c>
      <c r="B706" t="s">
        <v>8</v>
      </c>
      <c r="C706" s="54" t="s">
        <v>949</v>
      </c>
      <c r="E706" s="1" t="s">
        <v>1308</v>
      </c>
      <c r="G706" t="s">
        <v>1358</v>
      </c>
    </row>
    <row r="707" spans="1:7" x14ac:dyDescent="0.25">
      <c r="A707" t="s">
        <v>19</v>
      </c>
      <c r="B707" t="s">
        <v>8</v>
      </c>
      <c r="C707" s="54" t="s">
        <v>950</v>
      </c>
      <c r="E707" s="1" t="s">
        <v>1308</v>
      </c>
      <c r="G707" t="s">
        <v>1358</v>
      </c>
    </row>
    <row r="708" spans="1:7" x14ac:dyDescent="0.25">
      <c r="A708" t="s">
        <v>19</v>
      </c>
      <c r="B708" t="s">
        <v>8</v>
      </c>
      <c r="C708" s="54" t="s">
        <v>951</v>
      </c>
      <c r="E708" s="1" t="s">
        <v>1308</v>
      </c>
      <c r="G708" t="s">
        <v>1358</v>
      </c>
    </row>
    <row r="709" spans="1:7" x14ac:dyDescent="0.25">
      <c r="A709" t="s">
        <v>19</v>
      </c>
      <c r="B709" t="s">
        <v>8</v>
      </c>
      <c r="C709" s="54" t="s">
        <v>952</v>
      </c>
      <c r="E709" s="1" t="s">
        <v>1308</v>
      </c>
      <c r="G709" t="s">
        <v>1358</v>
      </c>
    </row>
    <row r="710" spans="1:7" x14ac:dyDescent="0.25">
      <c r="A710" t="s">
        <v>19</v>
      </c>
      <c r="B710" t="s">
        <v>8</v>
      </c>
      <c r="C710" s="54" t="s">
        <v>953</v>
      </c>
      <c r="E710" s="1" t="s">
        <v>1308</v>
      </c>
      <c r="G710" t="s">
        <v>1358</v>
      </c>
    </row>
    <row r="711" spans="1:7" x14ac:dyDescent="0.25">
      <c r="A711" t="s">
        <v>19</v>
      </c>
      <c r="B711" t="s">
        <v>256</v>
      </c>
      <c r="C711" s="54" t="s">
        <v>954</v>
      </c>
      <c r="E711" s="1" t="s">
        <v>1308</v>
      </c>
      <c r="G711" t="s">
        <v>1358</v>
      </c>
    </row>
    <row r="712" spans="1:7" x14ac:dyDescent="0.25">
      <c r="A712" t="s">
        <v>19</v>
      </c>
      <c r="B712" t="s">
        <v>3</v>
      </c>
      <c r="C712" s="54" t="s">
        <v>955</v>
      </c>
      <c r="E712" s="1" t="s">
        <v>1308</v>
      </c>
      <c r="G712" t="s">
        <v>1358</v>
      </c>
    </row>
    <row r="713" spans="1:7" x14ac:dyDescent="0.25">
      <c r="A713" t="s">
        <v>19</v>
      </c>
      <c r="B713" t="s">
        <v>3</v>
      </c>
      <c r="C713" s="54" t="s">
        <v>956</v>
      </c>
      <c r="E713" s="1" t="s">
        <v>1308</v>
      </c>
      <c r="G713" t="s">
        <v>1358</v>
      </c>
    </row>
    <row r="714" spans="1:7" x14ac:dyDescent="0.25">
      <c r="A714" t="s">
        <v>19</v>
      </c>
      <c r="B714" t="s">
        <v>3</v>
      </c>
      <c r="C714" s="54" t="s">
        <v>957</v>
      </c>
      <c r="E714" s="1" t="s">
        <v>1308</v>
      </c>
      <c r="G714" t="s">
        <v>1358</v>
      </c>
    </row>
    <row r="715" spans="1:7" x14ac:dyDescent="0.25">
      <c r="A715" t="s">
        <v>19</v>
      </c>
      <c r="B715" t="s">
        <v>95</v>
      </c>
      <c r="C715" s="54" t="s">
        <v>958</v>
      </c>
      <c r="E715" s="1" t="s">
        <v>1308</v>
      </c>
      <c r="G715" t="s">
        <v>1358</v>
      </c>
    </row>
    <row r="716" spans="1:7" x14ac:dyDescent="0.25">
      <c r="A716" t="s">
        <v>19</v>
      </c>
      <c r="B716" t="s">
        <v>95</v>
      </c>
      <c r="C716" s="54" t="s">
        <v>959</v>
      </c>
      <c r="E716" s="1" t="s">
        <v>1308</v>
      </c>
      <c r="G716" t="s">
        <v>1358</v>
      </c>
    </row>
    <row r="717" spans="1:7" x14ac:dyDescent="0.25">
      <c r="A717" t="s">
        <v>19</v>
      </c>
      <c r="B717" t="s">
        <v>8</v>
      </c>
      <c r="C717" s="54" t="s">
        <v>960</v>
      </c>
      <c r="E717" s="1" t="s">
        <v>1308</v>
      </c>
      <c r="G717" t="s">
        <v>1358</v>
      </c>
    </row>
    <row r="718" spans="1:7" x14ac:dyDescent="0.25">
      <c r="A718" t="s">
        <v>19</v>
      </c>
      <c r="B718" t="s">
        <v>8</v>
      </c>
      <c r="C718" s="54" t="s">
        <v>961</v>
      </c>
      <c r="E718" s="1" t="s">
        <v>1308</v>
      </c>
      <c r="G718" t="s">
        <v>1358</v>
      </c>
    </row>
    <row r="719" spans="1:7" x14ac:dyDescent="0.25">
      <c r="A719" t="s">
        <v>19</v>
      </c>
      <c r="B719" t="s">
        <v>8</v>
      </c>
      <c r="C719" s="54" t="s">
        <v>962</v>
      </c>
      <c r="E719" s="1" t="s">
        <v>1308</v>
      </c>
      <c r="G719" t="s">
        <v>1358</v>
      </c>
    </row>
    <row r="720" spans="1:7" x14ac:dyDescent="0.25">
      <c r="A720" t="s">
        <v>19</v>
      </c>
      <c r="B720" t="s">
        <v>8</v>
      </c>
      <c r="C720" s="54" t="s">
        <v>963</v>
      </c>
      <c r="E720" s="1" t="s">
        <v>1308</v>
      </c>
      <c r="G720" t="s">
        <v>1358</v>
      </c>
    </row>
    <row r="721" spans="1:7" x14ac:dyDescent="0.25">
      <c r="A721" t="s">
        <v>19</v>
      </c>
      <c r="B721" t="s">
        <v>8</v>
      </c>
      <c r="C721" s="54" t="s">
        <v>964</v>
      </c>
      <c r="E721" s="1" t="s">
        <v>1308</v>
      </c>
      <c r="G721" t="s">
        <v>1358</v>
      </c>
    </row>
    <row r="722" spans="1:7" x14ac:dyDescent="0.25">
      <c r="A722" t="s">
        <v>19</v>
      </c>
      <c r="B722" t="s">
        <v>8</v>
      </c>
      <c r="C722" s="54" t="s">
        <v>965</v>
      </c>
      <c r="E722" s="1" t="s">
        <v>1308</v>
      </c>
      <c r="G722" t="s">
        <v>1358</v>
      </c>
    </row>
    <row r="723" spans="1:7" x14ac:dyDescent="0.25">
      <c r="A723" t="s">
        <v>19</v>
      </c>
      <c r="B723" t="s">
        <v>3</v>
      </c>
      <c r="C723" s="54" t="s">
        <v>966</v>
      </c>
      <c r="E723" s="1" t="s">
        <v>1308</v>
      </c>
      <c r="G723" t="s">
        <v>1358</v>
      </c>
    </row>
    <row r="724" spans="1:7" x14ac:dyDescent="0.25">
      <c r="A724" t="s">
        <v>19</v>
      </c>
      <c r="B724" t="s">
        <v>3</v>
      </c>
      <c r="C724" s="54" t="s">
        <v>967</v>
      </c>
      <c r="E724" s="1" t="s">
        <v>1308</v>
      </c>
      <c r="G724" t="s">
        <v>1358</v>
      </c>
    </row>
    <row r="725" spans="1:7" x14ac:dyDescent="0.25">
      <c r="A725" t="s">
        <v>19</v>
      </c>
      <c r="B725" t="s">
        <v>3</v>
      </c>
      <c r="C725" s="54" t="s">
        <v>968</v>
      </c>
      <c r="E725" s="1" t="s">
        <v>1308</v>
      </c>
      <c r="G725" t="s">
        <v>1358</v>
      </c>
    </row>
    <row r="726" spans="1:7" x14ac:dyDescent="0.25">
      <c r="A726" t="s">
        <v>19</v>
      </c>
      <c r="B726" t="s">
        <v>95</v>
      </c>
      <c r="C726" s="54" t="s">
        <v>969</v>
      </c>
      <c r="E726" s="1" t="s">
        <v>1308</v>
      </c>
      <c r="G726" t="s">
        <v>1358</v>
      </c>
    </row>
    <row r="727" spans="1:7" x14ac:dyDescent="0.25">
      <c r="A727" t="s">
        <v>19</v>
      </c>
      <c r="B727" t="s">
        <v>95</v>
      </c>
      <c r="C727" s="54" t="s">
        <v>970</v>
      </c>
      <c r="E727" s="1" t="s">
        <v>1308</v>
      </c>
      <c r="G727" t="s">
        <v>1358</v>
      </c>
    </row>
    <row r="728" spans="1:7" x14ac:dyDescent="0.25">
      <c r="A728" t="s">
        <v>19</v>
      </c>
      <c r="B728" t="s">
        <v>8</v>
      </c>
      <c r="C728" s="54" t="s">
        <v>971</v>
      </c>
      <c r="E728" s="1" t="s">
        <v>1308</v>
      </c>
      <c r="G728" t="s">
        <v>1358</v>
      </c>
    </row>
    <row r="729" spans="1:7" x14ac:dyDescent="0.25">
      <c r="A729" t="s">
        <v>19</v>
      </c>
      <c r="B729" t="s">
        <v>8</v>
      </c>
      <c r="C729" s="54" t="s">
        <v>972</v>
      </c>
      <c r="E729" s="1" t="s">
        <v>1308</v>
      </c>
      <c r="G729" t="s">
        <v>1358</v>
      </c>
    </row>
    <row r="730" spans="1:7" x14ac:dyDescent="0.25">
      <c r="A730" t="s">
        <v>19</v>
      </c>
      <c r="B730" t="s">
        <v>8</v>
      </c>
      <c r="C730" s="54" t="s">
        <v>973</v>
      </c>
      <c r="E730" s="1" t="s">
        <v>1308</v>
      </c>
      <c r="G730" t="s">
        <v>1358</v>
      </c>
    </row>
    <row r="731" spans="1:7" x14ac:dyDescent="0.25">
      <c r="A731" t="s">
        <v>19</v>
      </c>
      <c r="B731" t="s">
        <v>8</v>
      </c>
      <c r="C731" s="54" t="s">
        <v>974</v>
      </c>
      <c r="E731" s="1" t="s">
        <v>1308</v>
      </c>
      <c r="G731" t="s">
        <v>1358</v>
      </c>
    </row>
    <row r="732" spans="1:7" x14ac:dyDescent="0.25">
      <c r="A732" t="s">
        <v>19</v>
      </c>
      <c r="B732" t="s">
        <v>8</v>
      </c>
      <c r="C732" s="54" t="s">
        <v>975</v>
      </c>
      <c r="E732" s="1" t="s">
        <v>1308</v>
      </c>
      <c r="G732" t="s">
        <v>1358</v>
      </c>
    </row>
    <row r="733" spans="1:7" x14ac:dyDescent="0.25">
      <c r="A733" t="s">
        <v>19</v>
      </c>
      <c r="B733" t="s">
        <v>8</v>
      </c>
      <c r="C733" s="54" t="s">
        <v>976</v>
      </c>
      <c r="E733" s="1" t="s">
        <v>1308</v>
      </c>
      <c r="G733" t="s">
        <v>1358</v>
      </c>
    </row>
    <row r="734" spans="1:7" x14ac:dyDescent="0.25">
      <c r="A734" t="s">
        <v>19</v>
      </c>
      <c r="B734" t="s">
        <v>3</v>
      </c>
      <c r="C734" s="54" t="s">
        <v>977</v>
      </c>
      <c r="E734" s="1" t="s">
        <v>1308</v>
      </c>
      <c r="G734" t="s">
        <v>1358</v>
      </c>
    </row>
    <row r="735" spans="1:7" x14ac:dyDescent="0.25">
      <c r="A735" t="s">
        <v>19</v>
      </c>
      <c r="B735" t="s">
        <v>3</v>
      </c>
      <c r="C735" s="54" t="s">
        <v>978</v>
      </c>
      <c r="E735" s="1" t="s">
        <v>1308</v>
      </c>
      <c r="G735" t="s">
        <v>1358</v>
      </c>
    </row>
    <row r="736" spans="1:7" x14ac:dyDescent="0.25">
      <c r="A736" t="s">
        <v>19</v>
      </c>
      <c r="B736" t="s">
        <v>3</v>
      </c>
      <c r="C736" s="54" t="s">
        <v>979</v>
      </c>
      <c r="E736" s="1" t="s">
        <v>1308</v>
      </c>
      <c r="G736" t="s">
        <v>1358</v>
      </c>
    </row>
    <row r="737" spans="1:7" x14ac:dyDescent="0.25">
      <c r="A737" t="s">
        <v>19</v>
      </c>
      <c r="B737" t="s">
        <v>95</v>
      </c>
      <c r="C737" s="54" t="s">
        <v>980</v>
      </c>
      <c r="E737" s="1" t="s">
        <v>1308</v>
      </c>
      <c r="G737" t="s">
        <v>1358</v>
      </c>
    </row>
    <row r="738" spans="1:7" x14ac:dyDescent="0.25">
      <c r="A738" t="s">
        <v>19</v>
      </c>
      <c r="B738" t="s">
        <v>95</v>
      </c>
      <c r="C738" s="54" t="s">
        <v>981</v>
      </c>
      <c r="E738" s="1" t="s">
        <v>1308</v>
      </c>
      <c r="G738" t="s">
        <v>1358</v>
      </c>
    </row>
    <row r="739" spans="1:7" x14ac:dyDescent="0.25">
      <c r="A739" t="s">
        <v>19</v>
      </c>
      <c r="B739" t="s">
        <v>8</v>
      </c>
      <c r="C739" s="54" t="s">
        <v>982</v>
      </c>
      <c r="E739" s="1" t="s">
        <v>1308</v>
      </c>
      <c r="G739" t="s">
        <v>1358</v>
      </c>
    </row>
    <row r="740" spans="1:7" x14ac:dyDescent="0.25">
      <c r="A740" t="s">
        <v>19</v>
      </c>
      <c r="B740" t="s">
        <v>8</v>
      </c>
      <c r="C740" s="54" t="s">
        <v>983</v>
      </c>
      <c r="E740" s="1" t="s">
        <v>1308</v>
      </c>
      <c r="G740" t="s">
        <v>1358</v>
      </c>
    </row>
    <row r="741" spans="1:7" x14ac:dyDescent="0.25">
      <c r="A741" t="s">
        <v>19</v>
      </c>
      <c r="B741" t="s">
        <v>8</v>
      </c>
      <c r="C741" s="54" t="s">
        <v>984</v>
      </c>
      <c r="E741" s="1" t="s">
        <v>1308</v>
      </c>
      <c r="G741" t="s">
        <v>1358</v>
      </c>
    </row>
    <row r="742" spans="1:7" x14ac:dyDescent="0.25">
      <c r="A742" t="s">
        <v>19</v>
      </c>
      <c r="B742" t="s">
        <v>8</v>
      </c>
      <c r="C742" s="54" t="s">
        <v>985</v>
      </c>
      <c r="E742" s="1" t="s">
        <v>1308</v>
      </c>
      <c r="G742" t="s">
        <v>1358</v>
      </c>
    </row>
    <row r="743" spans="1:7" x14ac:dyDescent="0.25">
      <c r="A743" t="s">
        <v>19</v>
      </c>
      <c r="B743" t="s">
        <v>8</v>
      </c>
      <c r="C743" s="54" t="s">
        <v>986</v>
      </c>
      <c r="E743" s="1" t="s">
        <v>1308</v>
      </c>
      <c r="G743" t="s">
        <v>1358</v>
      </c>
    </row>
    <row r="744" spans="1:7" x14ac:dyDescent="0.25">
      <c r="A744" t="s">
        <v>19</v>
      </c>
      <c r="B744" t="s">
        <v>3</v>
      </c>
      <c r="C744" s="54" t="s">
        <v>987</v>
      </c>
      <c r="E744" s="1" t="s">
        <v>1308</v>
      </c>
      <c r="G744" t="s">
        <v>1358</v>
      </c>
    </row>
    <row r="745" spans="1:7" x14ac:dyDescent="0.25">
      <c r="A745" t="s">
        <v>19</v>
      </c>
      <c r="B745" t="s">
        <v>3</v>
      </c>
      <c r="C745" s="54" t="s">
        <v>988</v>
      </c>
      <c r="E745" s="1" t="s">
        <v>1308</v>
      </c>
      <c r="G745" t="s">
        <v>1358</v>
      </c>
    </row>
    <row r="746" spans="1:7" x14ac:dyDescent="0.25">
      <c r="A746" t="s">
        <v>19</v>
      </c>
      <c r="B746" t="s">
        <v>95</v>
      </c>
      <c r="C746" s="54" t="s">
        <v>989</v>
      </c>
      <c r="E746" s="1" t="s">
        <v>1308</v>
      </c>
      <c r="G746" t="s">
        <v>1358</v>
      </c>
    </row>
    <row r="747" spans="1:7" x14ac:dyDescent="0.25">
      <c r="A747" t="s">
        <v>19</v>
      </c>
      <c r="B747" t="s">
        <v>95</v>
      </c>
      <c r="C747" s="54" t="s">
        <v>990</v>
      </c>
      <c r="E747" s="1" t="s">
        <v>1308</v>
      </c>
      <c r="G747" t="s">
        <v>1358</v>
      </c>
    </row>
    <row r="748" spans="1:7" x14ac:dyDescent="0.25">
      <c r="A748" t="s">
        <v>19</v>
      </c>
      <c r="B748" t="s">
        <v>8</v>
      </c>
      <c r="C748" s="54" t="s">
        <v>991</v>
      </c>
      <c r="E748" s="1" t="s">
        <v>1308</v>
      </c>
      <c r="G748" t="s">
        <v>1358</v>
      </c>
    </row>
    <row r="749" spans="1:7" x14ac:dyDescent="0.25">
      <c r="A749" t="s">
        <v>19</v>
      </c>
      <c r="B749" t="s">
        <v>8</v>
      </c>
      <c r="C749" s="54" t="s">
        <v>992</v>
      </c>
      <c r="E749" s="1" t="s">
        <v>1308</v>
      </c>
      <c r="G749" t="s">
        <v>1358</v>
      </c>
    </row>
    <row r="750" spans="1:7" x14ac:dyDescent="0.25">
      <c r="A750" t="s">
        <v>19</v>
      </c>
      <c r="B750" t="s">
        <v>8</v>
      </c>
      <c r="C750" s="54" t="s">
        <v>993</v>
      </c>
      <c r="E750" s="1" t="s">
        <v>1308</v>
      </c>
      <c r="G750" t="s">
        <v>1358</v>
      </c>
    </row>
    <row r="751" spans="1:7" x14ac:dyDescent="0.25">
      <c r="A751" t="s">
        <v>19</v>
      </c>
      <c r="B751" t="s">
        <v>8</v>
      </c>
      <c r="C751" s="54" t="s">
        <v>994</v>
      </c>
      <c r="E751" s="1" t="s">
        <v>1308</v>
      </c>
      <c r="G751" t="s">
        <v>1358</v>
      </c>
    </row>
    <row r="752" spans="1:7" x14ac:dyDescent="0.25">
      <c r="A752" t="s">
        <v>19</v>
      </c>
      <c r="B752" t="s">
        <v>8</v>
      </c>
      <c r="C752" s="54" t="s">
        <v>995</v>
      </c>
      <c r="E752" s="1" t="s">
        <v>1308</v>
      </c>
      <c r="G752" t="s">
        <v>1358</v>
      </c>
    </row>
    <row r="753" spans="1:7" x14ac:dyDescent="0.25">
      <c r="A753" t="s">
        <v>19</v>
      </c>
      <c r="B753" t="s">
        <v>256</v>
      </c>
      <c r="C753" s="54" t="s">
        <v>996</v>
      </c>
      <c r="E753" s="1" t="s">
        <v>1308</v>
      </c>
      <c r="G753" t="s">
        <v>1358</v>
      </c>
    </row>
    <row r="754" spans="1:7" x14ac:dyDescent="0.25">
      <c r="A754" t="s">
        <v>19</v>
      </c>
      <c r="B754" t="s">
        <v>3</v>
      </c>
      <c r="C754" s="54" t="s">
        <v>997</v>
      </c>
      <c r="D754" t="s">
        <v>1007</v>
      </c>
      <c r="E754" s="1" t="s">
        <v>1309</v>
      </c>
      <c r="G754" t="s">
        <v>1358</v>
      </c>
    </row>
    <row r="755" spans="1:7" x14ac:dyDescent="0.25">
      <c r="A755" t="s">
        <v>19</v>
      </c>
      <c r="B755" t="s">
        <v>3</v>
      </c>
      <c r="C755" s="54" t="s">
        <v>998</v>
      </c>
      <c r="D755" t="s">
        <v>1007</v>
      </c>
      <c r="E755" s="1" t="s">
        <v>1309</v>
      </c>
      <c r="G755" t="s">
        <v>1358</v>
      </c>
    </row>
    <row r="756" spans="1:7" x14ac:dyDescent="0.25">
      <c r="A756" t="s">
        <v>19</v>
      </c>
      <c r="B756" t="s">
        <v>3</v>
      </c>
      <c r="C756" s="54" t="s">
        <v>999</v>
      </c>
      <c r="D756" t="s">
        <v>1007</v>
      </c>
      <c r="E756" s="1" t="s">
        <v>1309</v>
      </c>
      <c r="G756" t="s">
        <v>1358</v>
      </c>
    </row>
    <row r="757" spans="1:7" x14ac:dyDescent="0.25">
      <c r="A757" t="s">
        <v>19</v>
      </c>
      <c r="B757" t="s">
        <v>3</v>
      </c>
      <c r="C757" s="54" t="s">
        <v>1000</v>
      </c>
      <c r="D757" t="s">
        <v>1007</v>
      </c>
      <c r="E757" s="1" t="s">
        <v>1309</v>
      </c>
      <c r="G757" t="s">
        <v>1358</v>
      </c>
    </row>
    <row r="758" spans="1:7" x14ac:dyDescent="0.25">
      <c r="A758" t="s">
        <v>19</v>
      </c>
      <c r="B758" t="s">
        <v>3</v>
      </c>
      <c r="C758" s="54" t="s">
        <v>1001</v>
      </c>
      <c r="D758" t="s">
        <v>1007</v>
      </c>
      <c r="E758" s="1" t="s">
        <v>1309</v>
      </c>
      <c r="G758" t="s">
        <v>1358</v>
      </c>
    </row>
    <row r="759" spans="1:7" x14ac:dyDescent="0.25">
      <c r="A759" t="s">
        <v>19</v>
      </c>
      <c r="B759" t="s">
        <v>3</v>
      </c>
      <c r="C759" s="54" t="s">
        <v>1002</v>
      </c>
      <c r="D759" t="s">
        <v>1007</v>
      </c>
      <c r="E759" s="1" t="s">
        <v>1309</v>
      </c>
      <c r="G759" t="s">
        <v>1358</v>
      </c>
    </row>
    <row r="760" spans="1:7" x14ac:dyDescent="0.25">
      <c r="A760" t="s">
        <v>19</v>
      </c>
      <c r="B760" t="s">
        <v>3</v>
      </c>
      <c r="C760" s="54" t="s">
        <v>1003</v>
      </c>
      <c r="D760" t="s">
        <v>1007</v>
      </c>
      <c r="E760" s="1" t="s">
        <v>1309</v>
      </c>
      <c r="G760" t="s">
        <v>1358</v>
      </c>
    </row>
    <row r="761" spans="1:7" x14ac:dyDescent="0.25">
      <c r="A761" t="s">
        <v>19</v>
      </c>
      <c r="B761" t="s">
        <v>3</v>
      </c>
      <c r="C761" s="54" t="s">
        <v>1004</v>
      </c>
      <c r="D761" t="s">
        <v>1007</v>
      </c>
      <c r="E761" s="1" t="s">
        <v>1309</v>
      </c>
      <c r="G761" t="s">
        <v>1358</v>
      </c>
    </row>
    <row r="762" spans="1:7" x14ac:dyDescent="0.25">
      <c r="A762" t="s">
        <v>19</v>
      </c>
      <c r="B762" t="s">
        <v>3</v>
      </c>
      <c r="C762" s="54" t="s">
        <v>1005</v>
      </c>
      <c r="D762" t="s">
        <v>1007</v>
      </c>
      <c r="E762" s="1" t="s">
        <v>1309</v>
      </c>
      <c r="G762" t="s">
        <v>1358</v>
      </c>
    </row>
    <row r="763" spans="1:7" x14ac:dyDescent="0.25">
      <c r="A763" t="s">
        <v>19</v>
      </c>
      <c r="B763" t="s">
        <v>3</v>
      </c>
      <c r="C763" s="54" t="s">
        <v>1006</v>
      </c>
      <c r="D763" t="s">
        <v>1007</v>
      </c>
      <c r="E763" s="1" t="s">
        <v>1309</v>
      </c>
      <c r="G763" t="s">
        <v>1358</v>
      </c>
    </row>
    <row r="764" spans="1:7" x14ac:dyDescent="0.25">
      <c r="A764" t="s">
        <v>19</v>
      </c>
      <c r="B764" t="s">
        <v>3</v>
      </c>
      <c r="C764" s="54" t="s">
        <v>1008</v>
      </c>
      <c r="E764" s="1" t="s">
        <v>1310</v>
      </c>
      <c r="G764" t="s">
        <v>1358</v>
      </c>
    </row>
    <row r="765" spans="1:7" x14ac:dyDescent="0.25">
      <c r="A765" t="s">
        <v>19</v>
      </c>
      <c r="B765" t="s">
        <v>3</v>
      </c>
      <c r="C765" s="54" t="s">
        <v>1009</v>
      </c>
      <c r="E765" s="1" t="s">
        <v>1310</v>
      </c>
      <c r="G765" t="s">
        <v>1358</v>
      </c>
    </row>
    <row r="766" spans="1:7" x14ac:dyDescent="0.25">
      <c r="A766" t="s">
        <v>19</v>
      </c>
      <c r="B766" t="s">
        <v>256</v>
      </c>
      <c r="C766" s="54" t="s">
        <v>1022</v>
      </c>
      <c r="E766" s="1" t="s">
        <v>1310</v>
      </c>
      <c r="G766" t="s">
        <v>1358</v>
      </c>
    </row>
    <row r="767" spans="1:7" x14ac:dyDescent="0.25">
      <c r="A767" t="s">
        <v>19</v>
      </c>
      <c r="B767" t="s">
        <v>256</v>
      </c>
      <c r="C767" s="54" t="s">
        <v>1024</v>
      </c>
      <c r="E767" s="1" t="s">
        <v>1310</v>
      </c>
      <c r="G767" t="s">
        <v>1358</v>
      </c>
    </row>
    <row r="768" spans="1:7" x14ac:dyDescent="0.25">
      <c r="A768" t="s">
        <v>19</v>
      </c>
      <c r="B768" t="s">
        <v>256</v>
      </c>
      <c r="C768" s="54" t="s">
        <v>1023</v>
      </c>
      <c r="E768" s="1" t="s">
        <v>1310</v>
      </c>
      <c r="G768" t="s">
        <v>1358</v>
      </c>
    </row>
    <row r="769" spans="1:7" x14ac:dyDescent="0.25">
      <c r="A769" t="s">
        <v>19</v>
      </c>
      <c r="B769" t="s">
        <v>256</v>
      </c>
      <c r="C769" s="54" t="s">
        <v>1010</v>
      </c>
      <c r="E769" s="1" t="s">
        <v>1310</v>
      </c>
      <c r="G769" t="s">
        <v>1358</v>
      </c>
    </row>
    <row r="770" spans="1:7" x14ac:dyDescent="0.25">
      <c r="A770" t="s">
        <v>19</v>
      </c>
      <c r="B770" t="s">
        <v>3</v>
      </c>
      <c r="C770" s="54" t="s">
        <v>913</v>
      </c>
      <c r="E770" s="1" t="s">
        <v>1307</v>
      </c>
      <c r="G770" t="s">
        <v>1358</v>
      </c>
    </row>
    <row r="771" spans="1:7" x14ac:dyDescent="0.25">
      <c r="A771" t="s">
        <v>19</v>
      </c>
      <c r="B771" t="s">
        <v>3</v>
      </c>
      <c r="C771" s="54" t="s">
        <v>914</v>
      </c>
      <c r="E771" s="1" t="s">
        <v>1307</v>
      </c>
      <c r="G771" t="s">
        <v>1358</v>
      </c>
    </row>
    <row r="772" spans="1:7" x14ac:dyDescent="0.25">
      <c r="A772" t="s">
        <v>19</v>
      </c>
      <c r="B772" t="s">
        <v>3</v>
      </c>
      <c r="C772" s="54" t="s">
        <v>915</v>
      </c>
      <c r="E772" s="1" t="s">
        <v>1307</v>
      </c>
      <c r="G772" t="s">
        <v>1358</v>
      </c>
    </row>
    <row r="773" spans="1:7" x14ac:dyDescent="0.25">
      <c r="A773" t="s">
        <v>19</v>
      </c>
      <c r="B773" t="s">
        <v>3</v>
      </c>
      <c r="C773" s="54" t="s">
        <v>1026</v>
      </c>
      <c r="E773" s="1" t="s">
        <v>1307</v>
      </c>
      <c r="G773" t="s">
        <v>1358</v>
      </c>
    </row>
    <row r="774" spans="1:7" x14ac:dyDescent="0.25">
      <c r="A774" t="s">
        <v>19</v>
      </c>
      <c r="B774" t="s">
        <v>3</v>
      </c>
      <c r="C774" s="54" t="s">
        <v>916</v>
      </c>
      <c r="E774" s="1" t="s">
        <v>1307</v>
      </c>
      <c r="G774" t="s">
        <v>1358</v>
      </c>
    </row>
    <row r="775" spans="1:7" x14ac:dyDescent="0.25">
      <c r="A775" t="s">
        <v>19</v>
      </c>
      <c r="B775" t="s">
        <v>3</v>
      </c>
      <c r="C775" s="54" t="s">
        <v>917</v>
      </c>
      <c r="E775" s="1" t="s">
        <v>1307</v>
      </c>
      <c r="G775" t="s">
        <v>1358</v>
      </c>
    </row>
    <row r="776" spans="1:7" x14ac:dyDescent="0.25">
      <c r="A776" t="s">
        <v>19</v>
      </c>
      <c r="B776" t="s">
        <v>3</v>
      </c>
      <c r="C776" s="54" t="s">
        <v>918</v>
      </c>
      <c r="E776" s="1" t="s">
        <v>1307</v>
      </c>
      <c r="G776" t="s">
        <v>1358</v>
      </c>
    </row>
    <row r="777" spans="1:7" x14ac:dyDescent="0.25">
      <c r="A777" t="s">
        <v>19</v>
      </c>
      <c r="B777" t="s">
        <v>3</v>
      </c>
      <c r="C777" s="54" t="s">
        <v>919</v>
      </c>
      <c r="E777" s="1" t="s">
        <v>1307</v>
      </c>
      <c r="G777" t="s">
        <v>1358</v>
      </c>
    </row>
    <row r="778" spans="1:7" x14ac:dyDescent="0.25">
      <c r="A778" t="s">
        <v>19</v>
      </c>
      <c r="B778" t="s">
        <v>3</v>
      </c>
      <c r="C778" s="54" t="s">
        <v>920</v>
      </c>
      <c r="E778" s="1" t="s">
        <v>1307</v>
      </c>
      <c r="G778" t="s">
        <v>1358</v>
      </c>
    </row>
    <row r="779" spans="1:7" x14ac:dyDescent="0.25">
      <c r="A779" t="s">
        <v>19</v>
      </c>
      <c r="B779" t="s">
        <v>3</v>
      </c>
      <c r="C779" s="54" t="s">
        <v>921</v>
      </c>
      <c r="E779" s="1" t="s">
        <v>1307</v>
      </c>
      <c r="G779" t="s">
        <v>1358</v>
      </c>
    </row>
    <row r="780" spans="1:7" x14ac:dyDescent="0.25">
      <c r="A780" t="s">
        <v>19</v>
      </c>
      <c r="B780" t="s">
        <v>3</v>
      </c>
      <c r="C780" s="54" t="s">
        <v>922</v>
      </c>
      <c r="E780" s="1" t="s">
        <v>1307</v>
      </c>
      <c r="G780" t="s">
        <v>1358</v>
      </c>
    </row>
    <row r="781" spans="1:7" x14ac:dyDescent="0.25">
      <c r="A781" t="s">
        <v>19</v>
      </c>
      <c r="B781" t="s">
        <v>1033</v>
      </c>
      <c r="C781" s="54" t="s">
        <v>1036</v>
      </c>
      <c r="E781" s="1" t="s">
        <v>1307</v>
      </c>
      <c r="G781" t="s">
        <v>1358</v>
      </c>
    </row>
    <row r="782" spans="1:7" x14ac:dyDescent="0.25">
      <c r="A782" t="s">
        <v>19</v>
      </c>
      <c r="B782" t="s">
        <v>1033</v>
      </c>
      <c r="C782" s="54" t="s">
        <v>1035</v>
      </c>
      <c r="E782" s="1" t="s">
        <v>1307</v>
      </c>
      <c r="G782" t="s">
        <v>1358</v>
      </c>
    </row>
    <row r="783" spans="1:7" x14ac:dyDescent="0.25">
      <c r="A783" t="s">
        <v>19</v>
      </c>
      <c r="B783" t="s">
        <v>3</v>
      </c>
      <c r="C783" s="54" t="s">
        <v>923</v>
      </c>
      <c r="E783" s="1" t="s">
        <v>1307</v>
      </c>
      <c r="G783" t="s">
        <v>1358</v>
      </c>
    </row>
    <row r="784" spans="1:7" x14ac:dyDescent="0.25">
      <c r="A784" t="s">
        <v>19</v>
      </c>
      <c r="B784" t="s">
        <v>3</v>
      </c>
      <c r="C784" s="54" t="s">
        <v>924</v>
      </c>
      <c r="E784" s="1" t="s">
        <v>1307</v>
      </c>
      <c r="G784" t="s">
        <v>1358</v>
      </c>
    </row>
    <row r="785" spans="1:7" x14ac:dyDescent="0.25">
      <c r="A785" t="s">
        <v>19</v>
      </c>
      <c r="B785" t="s">
        <v>3</v>
      </c>
      <c r="C785" s="54" t="s">
        <v>925</v>
      </c>
      <c r="E785" s="1" t="s">
        <v>1307</v>
      </c>
      <c r="G785" t="s">
        <v>1358</v>
      </c>
    </row>
    <row r="786" spans="1:7" x14ac:dyDescent="0.25">
      <c r="A786" t="s">
        <v>19</v>
      </c>
      <c r="B786" t="s">
        <v>3</v>
      </c>
      <c r="C786" s="54" t="s">
        <v>926</v>
      </c>
      <c r="E786" s="1" t="s">
        <v>1307</v>
      </c>
      <c r="G786" t="s">
        <v>1358</v>
      </c>
    </row>
    <row r="787" spans="1:7" x14ac:dyDescent="0.25">
      <c r="A787" t="s">
        <v>19</v>
      </c>
      <c r="B787" t="s">
        <v>3</v>
      </c>
      <c r="C787" s="54" t="s">
        <v>927</v>
      </c>
      <c r="E787" s="1" t="s">
        <v>1307</v>
      </c>
      <c r="G787" t="s">
        <v>1358</v>
      </c>
    </row>
    <row r="788" spans="1:7" x14ac:dyDescent="0.25">
      <c r="A788" t="s">
        <v>19</v>
      </c>
      <c r="B788" t="s">
        <v>3</v>
      </c>
      <c r="C788" s="54" t="s">
        <v>928</v>
      </c>
      <c r="E788" s="1" t="s">
        <v>1307</v>
      </c>
      <c r="G788" t="s">
        <v>1358</v>
      </c>
    </row>
    <row r="789" spans="1:7" x14ac:dyDescent="0.25">
      <c r="A789" t="s">
        <v>19</v>
      </c>
      <c r="B789" t="s">
        <v>3</v>
      </c>
      <c r="C789" s="54" t="s">
        <v>1014</v>
      </c>
      <c r="E789" s="1" t="s">
        <v>1307</v>
      </c>
      <c r="G789" t="s">
        <v>1358</v>
      </c>
    </row>
    <row r="790" spans="1:7" x14ac:dyDescent="0.25">
      <c r="A790" t="s">
        <v>19</v>
      </c>
      <c r="B790" t="s">
        <v>3</v>
      </c>
      <c r="C790" s="54" t="s">
        <v>929</v>
      </c>
      <c r="E790" s="1" t="s">
        <v>1307</v>
      </c>
      <c r="G790" t="s">
        <v>1358</v>
      </c>
    </row>
    <row r="791" spans="1:7" x14ac:dyDescent="0.25">
      <c r="A791" t="s">
        <v>19</v>
      </c>
      <c r="B791" t="s">
        <v>3</v>
      </c>
      <c r="C791" s="54" t="s">
        <v>930</v>
      </c>
      <c r="E791" s="1" t="s">
        <v>1307</v>
      </c>
      <c r="G791" t="s">
        <v>1358</v>
      </c>
    </row>
    <row r="792" spans="1:7" x14ac:dyDescent="0.25">
      <c r="A792" t="s">
        <v>19</v>
      </c>
      <c r="B792" t="s">
        <v>3</v>
      </c>
      <c r="C792" s="54" t="s">
        <v>931</v>
      </c>
      <c r="E792" s="1" t="s">
        <v>1307</v>
      </c>
      <c r="G792" t="s">
        <v>1358</v>
      </c>
    </row>
    <row r="793" spans="1:7" x14ac:dyDescent="0.25">
      <c r="A793" t="s">
        <v>19</v>
      </c>
      <c r="B793" t="s">
        <v>3</v>
      </c>
      <c r="C793" s="54" t="s">
        <v>932</v>
      </c>
      <c r="E793" s="1" t="s">
        <v>1307</v>
      </c>
      <c r="G793" t="s">
        <v>1358</v>
      </c>
    </row>
    <row r="794" spans="1:7" x14ac:dyDescent="0.25">
      <c r="A794" t="s">
        <v>19</v>
      </c>
      <c r="B794" t="s">
        <v>3</v>
      </c>
      <c r="C794" s="54" t="s">
        <v>933</v>
      </c>
      <c r="E794" s="1" t="s">
        <v>1307</v>
      </c>
      <c r="G794" t="s">
        <v>1358</v>
      </c>
    </row>
    <row r="795" spans="1:7" x14ac:dyDescent="0.25">
      <c r="A795" t="s">
        <v>19</v>
      </c>
      <c r="B795" t="s">
        <v>3</v>
      </c>
      <c r="C795" s="54" t="s">
        <v>934</v>
      </c>
      <c r="E795" s="1" t="s">
        <v>1307</v>
      </c>
      <c r="G795" t="s">
        <v>1358</v>
      </c>
    </row>
    <row r="796" spans="1:7" x14ac:dyDescent="0.25">
      <c r="A796" t="s">
        <v>19</v>
      </c>
      <c r="B796" t="s">
        <v>3</v>
      </c>
      <c r="C796" s="54" t="s">
        <v>935</v>
      </c>
      <c r="E796" s="1" t="s">
        <v>1307</v>
      </c>
      <c r="G796" t="s">
        <v>1358</v>
      </c>
    </row>
    <row r="797" spans="1:7" x14ac:dyDescent="0.25">
      <c r="A797" t="s">
        <v>19</v>
      </c>
      <c r="B797" t="s">
        <v>3</v>
      </c>
      <c r="C797" s="54" t="s">
        <v>936</v>
      </c>
      <c r="E797" s="1" t="s">
        <v>1307</v>
      </c>
      <c r="G797" t="s">
        <v>1358</v>
      </c>
    </row>
    <row r="798" spans="1:7" x14ac:dyDescent="0.25">
      <c r="A798" t="s">
        <v>19</v>
      </c>
      <c r="B798" t="s">
        <v>3</v>
      </c>
      <c r="C798" s="54" t="s">
        <v>937</v>
      </c>
      <c r="E798" s="1" t="s">
        <v>1307</v>
      </c>
      <c r="G798" t="s">
        <v>1358</v>
      </c>
    </row>
    <row r="799" spans="1:7" x14ac:dyDescent="0.25">
      <c r="A799" t="s">
        <v>19</v>
      </c>
      <c r="B799" t="s">
        <v>3</v>
      </c>
      <c r="C799" s="54" t="s">
        <v>938</v>
      </c>
      <c r="E799" s="1" t="s">
        <v>1307</v>
      </c>
      <c r="G799" t="s">
        <v>1358</v>
      </c>
    </row>
    <row r="800" spans="1:7" x14ac:dyDescent="0.25">
      <c r="A800" t="s">
        <v>19</v>
      </c>
      <c r="B800" t="s">
        <v>3</v>
      </c>
      <c r="C800" s="54" t="s">
        <v>939</v>
      </c>
      <c r="E800" s="1" t="s">
        <v>1307</v>
      </c>
      <c r="G800" t="s">
        <v>1358</v>
      </c>
    </row>
    <row r="801" spans="1:7" x14ac:dyDescent="0.25">
      <c r="A801" t="s">
        <v>19</v>
      </c>
      <c r="B801" t="s">
        <v>1033</v>
      </c>
      <c r="C801" s="54" t="s">
        <v>1034</v>
      </c>
      <c r="E801" s="1" t="s">
        <v>1307</v>
      </c>
      <c r="G801" t="s">
        <v>1358</v>
      </c>
    </row>
    <row r="802" spans="1:7" x14ac:dyDescent="0.25">
      <c r="A802" t="s">
        <v>19</v>
      </c>
      <c r="B802" t="s">
        <v>3</v>
      </c>
      <c r="C802" s="54" t="s">
        <v>940</v>
      </c>
      <c r="E802" s="1" t="s">
        <v>1307</v>
      </c>
      <c r="G802" t="s">
        <v>1358</v>
      </c>
    </row>
    <row r="803" spans="1:7" x14ac:dyDescent="0.25">
      <c r="A803" t="s">
        <v>19</v>
      </c>
      <c r="B803" t="s">
        <v>3</v>
      </c>
      <c r="C803" s="54" t="s">
        <v>941</v>
      </c>
      <c r="E803" s="1" t="s">
        <v>1307</v>
      </c>
      <c r="G803" t="s">
        <v>1358</v>
      </c>
    </row>
    <row r="804" spans="1:7" x14ac:dyDescent="0.25">
      <c r="A804" t="s">
        <v>19</v>
      </c>
      <c r="B804" t="s">
        <v>3</v>
      </c>
      <c r="C804" s="54" t="s">
        <v>942</v>
      </c>
      <c r="E804" s="1" t="s">
        <v>1307</v>
      </c>
      <c r="G804" t="s">
        <v>1358</v>
      </c>
    </row>
    <row r="805" spans="1:7" x14ac:dyDescent="0.25">
      <c r="A805" t="s">
        <v>19</v>
      </c>
      <c r="B805" t="s">
        <v>95</v>
      </c>
      <c r="C805" s="54" t="s">
        <v>1011</v>
      </c>
      <c r="E805" s="1" t="s">
        <v>1307</v>
      </c>
      <c r="G805" t="s">
        <v>1358</v>
      </c>
    </row>
    <row r="806" spans="1:7" x14ac:dyDescent="0.25">
      <c r="A806" t="s">
        <v>19</v>
      </c>
      <c r="B806" t="s">
        <v>3</v>
      </c>
      <c r="C806" s="54" t="s">
        <v>1012</v>
      </c>
      <c r="E806" s="1" t="s">
        <v>1311</v>
      </c>
      <c r="G806" t="s">
        <v>1358</v>
      </c>
    </row>
    <row r="807" spans="1:7" x14ac:dyDescent="0.25">
      <c r="A807" t="s">
        <v>19</v>
      </c>
      <c r="B807" t="s">
        <v>3</v>
      </c>
      <c r="C807" s="54" t="s">
        <v>1013</v>
      </c>
      <c r="E807" s="1" t="s">
        <v>1311</v>
      </c>
      <c r="G807" t="s">
        <v>1358</v>
      </c>
    </row>
    <row r="808" spans="1:7" x14ac:dyDescent="0.25">
      <c r="A808" t="s">
        <v>19</v>
      </c>
      <c r="B808" t="s">
        <v>95</v>
      </c>
      <c r="C808" s="54" t="s">
        <v>1020</v>
      </c>
      <c r="E808" s="1" t="s">
        <v>1312</v>
      </c>
      <c r="G808" t="s">
        <v>1358</v>
      </c>
    </row>
    <row r="809" spans="1:7" x14ac:dyDescent="0.25">
      <c r="A809" t="s">
        <v>19</v>
      </c>
      <c r="B809" t="s">
        <v>95</v>
      </c>
      <c r="C809" s="54" t="s">
        <v>1021</v>
      </c>
      <c r="E809" s="1" t="s">
        <v>1312</v>
      </c>
      <c r="G809" t="s">
        <v>1358</v>
      </c>
    </row>
    <row r="810" spans="1:7" x14ac:dyDescent="0.25">
      <c r="A810" t="s">
        <v>19</v>
      </c>
      <c r="B810" t="s">
        <v>1032</v>
      </c>
      <c r="C810" s="54" t="s">
        <v>1030</v>
      </c>
      <c r="E810" s="1"/>
      <c r="G810" t="s">
        <v>1358</v>
      </c>
    </row>
    <row r="811" spans="1:7" x14ac:dyDescent="0.25">
      <c r="A811" t="s">
        <v>19</v>
      </c>
      <c r="B811" t="s">
        <v>1032</v>
      </c>
      <c r="C811" s="54" t="s">
        <v>1031</v>
      </c>
      <c r="E811" s="1"/>
      <c r="G811" t="s">
        <v>1358</v>
      </c>
    </row>
    <row r="812" spans="1:7" x14ac:dyDescent="0.25">
      <c r="A812" t="s">
        <v>19</v>
      </c>
      <c r="B812" t="s">
        <v>255</v>
      </c>
      <c r="C812" s="54" t="s">
        <v>1038</v>
      </c>
      <c r="E812" s="1" t="s">
        <v>1313</v>
      </c>
      <c r="G812" t="s">
        <v>1358</v>
      </c>
    </row>
    <row r="813" spans="1:7" x14ac:dyDescent="0.25">
      <c r="A813" t="s">
        <v>19</v>
      </c>
      <c r="B813" t="s">
        <v>1039</v>
      </c>
      <c r="C813" s="54" t="s">
        <v>1332</v>
      </c>
      <c r="D813" t="s">
        <v>1040</v>
      </c>
      <c r="E813" s="1" t="s">
        <v>1314</v>
      </c>
      <c r="G813" t="s">
        <v>1359</v>
      </c>
    </row>
    <row r="814" spans="1:7" x14ac:dyDescent="0.25">
      <c r="A814" t="s">
        <v>19</v>
      </c>
      <c r="B814" t="s">
        <v>255</v>
      </c>
      <c r="C814" s="54" t="s">
        <v>1041</v>
      </c>
      <c r="D814" t="s">
        <v>1042</v>
      </c>
      <c r="E814" s="1" t="s">
        <v>1315</v>
      </c>
      <c r="G814" t="s">
        <v>1358</v>
      </c>
    </row>
    <row r="815" spans="1:7" x14ac:dyDescent="0.25">
      <c r="A815" t="s">
        <v>19</v>
      </c>
      <c r="B815" t="s">
        <v>255</v>
      </c>
      <c r="C815" s="54" t="s">
        <v>1043</v>
      </c>
      <c r="D815" t="s">
        <v>1042</v>
      </c>
      <c r="E815" s="1" t="s">
        <v>1316</v>
      </c>
      <c r="G815" t="s">
        <v>1358</v>
      </c>
    </row>
    <row r="816" spans="1:7" x14ac:dyDescent="0.25">
      <c r="A816" t="s">
        <v>19</v>
      </c>
      <c r="B816" t="s">
        <v>255</v>
      </c>
      <c r="C816" s="54" t="s">
        <v>1044</v>
      </c>
      <c r="E816" s="1" t="s">
        <v>1317</v>
      </c>
      <c r="G816" t="s">
        <v>1358</v>
      </c>
    </row>
    <row r="817" spans="1:7" x14ac:dyDescent="0.25">
      <c r="A817" t="s">
        <v>19</v>
      </c>
      <c r="B817" t="s">
        <v>255</v>
      </c>
      <c r="C817" s="54" t="s">
        <v>1045</v>
      </c>
      <c r="E817" s="1" t="s">
        <v>1318</v>
      </c>
      <c r="G817" t="s">
        <v>1358</v>
      </c>
    </row>
    <row r="818" spans="1:7" ht="15.75" x14ac:dyDescent="0.25">
      <c r="A818" t="s">
        <v>351</v>
      </c>
      <c r="B818" t="s">
        <v>635</v>
      </c>
      <c r="C818" s="55" t="s">
        <v>1046</v>
      </c>
      <c r="E818" s="1" t="s">
        <v>1280</v>
      </c>
      <c r="G818" t="s">
        <v>1359</v>
      </c>
    </row>
    <row r="819" spans="1:7" ht="15.75" x14ac:dyDescent="0.25">
      <c r="A819" t="s">
        <v>351</v>
      </c>
      <c r="B819" t="s">
        <v>635</v>
      </c>
      <c r="C819" s="55" t="s">
        <v>1047</v>
      </c>
      <c r="E819" s="1" t="s">
        <v>1280</v>
      </c>
      <c r="G819" t="s">
        <v>1359</v>
      </c>
    </row>
    <row r="820" spans="1:7" ht="15.75" x14ac:dyDescent="0.25">
      <c r="A820" t="s">
        <v>351</v>
      </c>
      <c r="B820" t="s">
        <v>635</v>
      </c>
      <c r="C820" s="55" t="s">
        <v>1048</v>
      </c>
      <c r="E820" s="1" t="s">
        <v>1280</v>
      </c>
      <c r="G820" t="s">
        <v>1359</v>
      </c>
    </row>
    <row r="821" spans="1:7" ht="15.75" x14ac:dyDescent="0.25">
      <c r="A821" t="s">
        <v>351</v>
      </c>
      <c r="B821" t="s">
        <v>635</v>
      </c>
      <c r="C821" s="55" t="s">
        <v>1049</v>
      </c>
      <c r="E821" s="1" t="s">
        <v>1280</v>
      </c>
      <c r="G821" t="s">
        <v>1359</v>
      </c>
    </row>
    <row r="822" spans="1:7" ht="15.75" x14ac:dyDescent="0.25">
      <c r="A822" t="s">
        <v>351</v>
      </c>
      <c r="B822" t="s">
        <v>635</v>
      </c>
      <c r="C822" s="55" t="s">
        <v>1050</v>
      </c>
      <c r="E822" s="1" t="s">
        <v>1280</v>
      </c>
      <c r="G822" t="s">
        <v>1359</v>
      </c>
    </row>
    <row r="823" spans="1:7" ht="15.75" x14ac:dyDescent="0.25">
      <c r="A823" t="s">
        <v>351</v>
      </c>
      <c r="B823" t="s">
        <v>709</v>
      </c>
      <c r="C823" s="55" t="s">
        <v>1051</v>
      </c>
      <c r="E823" s="1" t="s">
        <v>1280</v>
      </c>
      <c r="G823" t="s">
        <v>1359</v>
      </c>
    </row>
    <row r="824" spans="1:7" ht="15.75" x14ac:dyDescent="0.25">
      <c r="A824" t="s">
        <v>351</v>
      </c>
      <c r="B824" t="s">
        <v>635</v>
      </c>
      <c r="C824" s="55" t="s">
        <v>1052</v>
      </c>
      <c r="E824" s="1" t="s">
        <v>1280</v>
      </c>
      <c r="G824" t="s">
        <v>1359</v>
      </c>
    </row>
    <row r="825" spans="1:7" ht="15.75" x14ac:dyDescent="0.25">
      <c r="A825" t="s">
        <v>351</v>
      </c>
      <c r="B825" t="s">
        <v>635</v>
      </c>
      <c r="C825" s="55" t="s">
        <v>1053</v>
      </c>
      <c r="E825" s="1" t="s">
        <v>1280</v>
      </c>
      <c r="G825" t="s">
        <v>1359</v>
      </c>
    </row>
    <row r="826" spans="1:7" ht="15.75" x14ac:dyDescent="0.25">
      <c r="A826" t="s">
        <v>351</v>
      </c>
      <c r="B826" t="s">
        <v>635</v>
      </c>
      <c r="C826" s="55" t="s">
        <v>717</v>
      </c>
      <c r="E826" s="1" t="s">
        <v>1280</v>
      </c>
      <c r="G826" t="s">
        <v>1359</v>
      </c>
    </row>
    <row r="827" spans="1:7" ht="15.75" x14ac:dyDescent="0.25">
      <c r="A827" t="s">
        <v>351</v>
      </c>
      <c r="B827" t="s">
        <v>635</v>
      </c>
      <c r="C827" s="55" t="s">
        <v>1054</v>
      </c>
      <c r="E827" s="1" t="s">
        <v>1280</v>
      </c>
      <c r="G827" t="s">
        <v>1359</v>
      </c>
    </row>
    <row r="828" spans="1:7" ht="15.75" x14ac:dyDescent="0.25">
      <c r="A828" t="s">
        <v>351</v>
      </c>
      <c r="B828" t="s">
        <v>635</v>
      </c>
      <c r="C828" s="55" t="s">
        <v>1055</v>
      </c>
      <c r="E828" s="1" t="s">
        <v>1280</v>
      </c>
      <c r="G828" t="s">
        <v>1359</v>
      </c>
    </row>
    <row r="829" spans="1:7" ht="15.75" x14ac:dyDescent="0.25">
      <c r="A829" t="s">
        <v>351</v>
      </c>
      <c r="B829" t="s">
        <v>709</v>
      </c>
      <c r="C829" s="55" t="s">
        <v>1056</v>
      </c>
      <c r="E829" s="1" t="s">
        <v>1280</v>
      </c>
      <c r="G829" t="s">
        <v>1359</v>
      </c>
    </row>
    <row r="830" spans="1:7" ht="15.75" x14ac:dyDescent="0.25">
      <c r="A830" t="s">
        <v>351</v>
      </c>
      <c r="B830" t="s">
        <v>709</v>
      </c>
      <c r="C830" s="55" t="s">
        <v>1057</v>
      </c>
      <c r="E830" s="1" t="s">
        <v>1280</v>
      </c>
      <c r="G830" t="s">
        <v>1359</v>
      </c>
    </row>
    <row r="831" spans="1:7" ht="15.75" x14ac:dyDescent="0.25">
      <c r="A831" t="s">
        <v>351</v>
      </c>
      <c r="B831" t="s">
        <v>709</v>
      </c>
      <c r="C831" s="55" t="s">
        <v>1058</v>
      </c>
      <c r="E831" s="1" t="s">
        <v>1280</v>
      </c>
      <c r="G831" t="s">
        <v>1359</v>
      </c>
    </row>
    <row r="832" spans="1:7" ht="15.75" x14ac:dyDescent="0.25">
      <c r="A832" t="s">
        <v>351</v>
      </c>
      <c r="B832" t="s">
        <v>1032</v>
      </c>
      <c r="C832" s="55" t="s">
        <v>1059</v>
      </c>
      <c r="E832" s="1" t="s">
        <v>1280</v>
      </c>
      <c r="G832" t="s">
        <v>1359</v>
      </c>
    </row>
    <row r="833" spans="1:7" ht="15.75" x14ac:dyDescent="0.25">
      <c r="A833" t="s">
        <v>351</v>
      </c>
      <c r="B833" t="s">
        <v>635</v>
      </c>
      <c r="C833" s="55" t="s">
        <v>1060</v>
      </c>
      <c r="E833" s="1" t="s">
        <v>1281</v>
      </c>
      <c r="G833" t="s">
        <v>1359</v>
      </c>
    </row>
    <row r="834" spans="1:7" ht="15.75" x14ac:dyDescent="0.25">
      <c r="A834" t="s">
        <v>351</v>
      </c>
      <c r="B834" t="s">
        <v>635</v>
      </c>
      <c r="C834" s="55" t="s">
        <v>1061</v>
      </c>
      <c r="E834" s="1" t="s">
        <v>1281</v>
      </c>
      <c r="G834" t="s">
        <v>1359</v>
      </c>
    </row>
    <row r="835" spans="1:7" ht="15.75" x14ac:dyDescent="0.25">
      <c r="A835" t="s">
        <v>351</v>
      </c>
      <c r="B835" t="s">
        <v>635</v>
      </c>
      <c r="C835" s="55" t="s">
        <v>1062</v>
      </c>
      <c r="E835" s="1" t="s">
        <v>1281</v>
      </c>
      <c r="G835" t="s">
        <v>1359</v>
      </c>
    </row>
    <row r="836" spans="1:7" ht="15.75" x14ac:dyDescent="0.25">
      <c r="A836" t="s">
        <v>351</v>
      </c>
      <c r="B836" t="s">
        <v>635</v>
      </c>
      <c r="C836" s="55" t="s">
        <v>1063</v>
      </c>
      <c r="E836" s="1" t="s">
        <v>1281</v>
      </c>
      <c r="G836" t="s">
        <v>1359</v>
      </c>
    </row>
    <row r="837" spans="1:7" ht="15.75" x14ac:dyDescent="0.25">
      <c r="A837" t="s">
        <v>351</v>
      </c>
      <c r="B837" t="s">
        <v>691</v>
      </c>
      <c r="C837" s="55" t="s">
        <v>1064</v>
      </c>
      <c r="E837" s="1" t="s">
        <v>1281</v>
      </c>
      <c r="G837" t="s">
        <v>1359</v>
      </c>
    </row>
    <row r="838" spans="1:7" ht="15.75" x14ac:dyDescent="0.25">
      <c r="A838" t="s">
        <v>351</v>
      </c>
      <c r="B838" t="s">
        <v>709</v>
      </c>
      <c r="C838" s="55" t="s">
        <v>1065</v>
      </c>
      <c r="E838" s="1" t="s">
        <v>1281</v>
      </c>
      <c r="G838" t="s">
        <v>1359</v>
      </c>
    </row>
    <row r="839" spans="1:7" ht="15.75" x14ac:dyDescent="0.25">
      <c r="A839" t="s">
        <v>351</v>
      </c>
      <c r="B839" t="s">
        <v>635</v>
      </c>
      <c r="C839" s="55" t="s">
        <v>1066</v>
      </c>
      <c r="E839" s="1" t="s">
        <v>1281</v>
      </c>
      <c r="G839" t="s">
        <v>1359</v>
      </c>
    </row>
    <row r="840" spans="1:7" ht="15.75" x14ac:dyDescent="0.25">
      <c r="A840" t="s">
        <v>351</v>
      </c>
      <c r="B840" t="s">
        <v>635</v>
      </c>
      <c r="C840" s="55" t="s">
        <v>1067</v>
      </c>
      <c r="E840" s="1" t="s">
        <v>1281</v>
      </c>
      <c r="G840" t="s">
        <v>1359</v>
      </c>
    </row>
    <row r="841" spans="1:7" ht="15.75" x14ac:dyDescent="0.25">
      <c r="A841" t="s">
        <v>351</v>
      </c>
      <c r="B841" t="s">
        <v>635</v>
      </c>
      <c r="C841" s="55" t="s">
        <v>1068</v>
      </c>
      <c r="E841" s="1" t="s">
        <v>1281</v>
      </c>
      <c r="G841" t="s">
        <v>1359</v>
      </c>
    </row>
    <row r="842" spans="1:7" ht="15.75" x14ac:dyDescent="0.25">
      <c r="A842" t="s">
        <v>351</v>
      </c>
      <c r="B842" t="s">
        <v>635</v>
      </c>
      <c r="C842" s="55" t="s">
        <v>1069</v>
      </c>
      <c r="E842" s="1" t="s">
        <v>1281</v>
      </c>
      <c r="G842" t="s">
        <v>1359</v>
      </c>
    </row>
    <row r="843" spans="1:7" ht="15.75" x14ac:dyDescent="0.25">
      <c r="A843" t="s">
        <v>351</v>
      </c>
      <c r="B843" t="s">
        <v>635</v>
      </c>
      <c r="C843" s="55" t="s">
        <v>1070</v>
      </c>
      <c r="E843" s="1" t="s">
        <v>1281</v>
      </c>
      <c r="G843" t="s">
        <v>1359</v>
      </c>
    </row>
    <row r="844" spans="1:7" ht="15.75" x14ac:dyDescent="0.25">
      <c r="A844" t="s">
        <v>351</v>
      </c>
      <c r="B844" t="s">
        <v>635</v>
      </c>
      <c r="C844" s="55" t="s">
        <v>1071</v>
      </c>
      <c r="E844" s="1" t="s">
        <v>1281</v>
      </c>
      <c r="G844" t="s">
        <v>1359</v>
      </c>
    </row>
    <row r="845" spans="1:7" ht="15.75" x14ac:dyDescent="0.25">
      <c r="A845" t="s">
        <v>351</v>
      </c>
      <c r="B845" t="s">
        <v>635</v>
      </c>
      <c r="C845" s="55" t="s">
        <v>1072</v>
      </c>
      <c r="E845" s="1" t="s">
        <v>1281</v>
      </c>
      <c r="G845" t="s">
        <v>1359</v>
      </c>
    </row>
    <row r="846" spans="1:7" ht="15.75" x14ac:dyDescent="0.25">
      <c r="A846" t="s">
        <v>351</v>
      </c>
      <c r="B846" t="s">
        <v>635</v>
      </c>
      <c r="C846" s="55" t="s">
        <v>1073</v>
      </c>
      <c r="E846" s="1" t="s">
        <v>1281</v>
      </c>
      <c r="G846" t="s">
        <v>1359</v>
      </c>
    </row>
    <row r="847" spans="1:7" ht="15.75" x14ac:dyDescent="0.25">
      <c r="A847" t="s">
        <v>351</v>
      </c>
      <c r="B847" t="s">
        <v>635</v>
      </c>
      <c r="C847" s="55" t="s">
        <v>1074</v>
      </c>
      <c r="E847" s="1" t="s">
        <v>1281</v>
      </c>
      <c r="G847" t="s">
        <v>1359</v>
      </c>
    </row>
    <row r="848" spans="1:7" ht="15.75" x14ac:dyDescent="0.25">
      <c r="A848" t="s">
        <v>351</v>
      </c>
      <c r="B848" t="s">
        <v>691</v>
      </c>
      <c r="C848" s="55" t="s">
        <v>1075</v>
      </c>
      <c r="E848" s="1" t="s">
        <v>1281</v>
      </c>
      <c r="G848" t="s">
        <v>1359</v>
      </c>
    </row>
    <row r="849" spans="1:7" ht="15.75" x14ac:dyDescent="0.25">
      <c r="A849" t="s">
        <v>351</v>
      </c>
      <c r="B849" t="s">
        <v>635</v>
      </c>
      <c r="C849" s="55" t="s">
        <v>1076</v>
      </c>
      <c r="E849" s="1" t="s">
        <v>1281</v>
      </c>
      <c r="G849" t="s">
        <v>1359</v>
      </c>
    </row>
    <row r="850" spans="1:7" ht="15.75" x14ac:dyDescent="0.25">
      <c r="A850" t="s">
        <v>351</v>
      </c>
      <c r="B850" t="s">
        <v>635</v>
      </c>
      <c r="C850" s="55" t="s">
        <v>1077</v>
      </c>
      <c r="E850" s="1" t="s">
        <v>1281</v>
      </c>
      <c r="G850" t="s">
        <v>1359</v>
      </c>
    </row>
    <row r="851" spans="1:7" ht="15.75" x14ac:dyDescent="0.25">
      <c r="A851" t="s">
        <v>351</v>
      </c>
      <c r="B851" t="s">
        <v>635</v>
      </c>
      <c r="C851" s="55" t="s">
        <v>1078</v>
      </c>
      <c r="E851" s="1" t="s">
        <v>1281</v>
      </c>
      <c r="G851" t="s">
        <v>1359</v>
      </c>
    </row>
    <row r="852" spans="1:7" ht="15.75" x14ac:dyDescent="0.25">
      <c r="A852" t="s">
        <v>351</v>
      </c>
      <c r="B852" t="s">
        <v>635</v>
      </c>
      <c r="C852" s="55" t="s">
        <v>1079</v>
      </c>
      <c r="E852" s="1" t="s">
        <v>1281</v>
      </c>
      <c r="G852" t="s">
        <v>1359</v>
      </c>
    </row>
    <row r="853" spans="1:7" ht="15.75" x14ac:dyDescent="0.25">
      <c r="A853" t="s">
        <v>351</v>
      </c>
      <c r="B853" t="s">
        <v>635</v>
      </c>
      <c r="C853" s="55" t="s">
        <v>1080</v>
      </c>
      <c r="E853" s="1" t="s">
        <v>1281</v>
      </c>
      <c r="G853" t="s">
        <v>1359</v>
      </c>
    </row>
    <row r="854" spans="1:7" ht="15.75" x14ac:dyDescent="0.25">
      <c r="A854" t="s">
        <v>351</v>
      </c>
      <c r="B854" t="s">
        <v>635</v>
      </c>
      <c r="C854" s="55" t="s">
        <v>1081</v>
      </c>
      <c r="E854" s="1" t="s">
        <v>1281</v>
      </c>
      <c r="G854" t="s">
        <v>1359</v>
      </c>
    </row>
    <row r="855" spans="1:7" ht="15.75" x14ac:dyDescent="0.25">
      <c r="A855" t="s">
        <v>351</v>
      </c>
      <c r="B855" t="s">
        <v>635</v>
      </c>
      <c r="C855" s="55" t="s">
        <v>1082</v>
      </c>
      <c r="E855" s="1" t="s">
        <v>1281</v>
      </c>
      <c r="G855" t="s">
        <v>1359</v>
      </c>
    </row>
    <row r="856" spans="1:7" ht="15.75" x14ac:dyDescent="0.25">
      <c r="A856" t="s">
        <v>351</v>
      </c>
      <c r="B856" t="s">
        <v>635</v>
      </c>
      <c r="C856" s="55" t="s">
        <v>1083</v>
      </c>
      <c r="E856" s="1" t="s">
        <v>1281</v>
      </c>
      <c r="G856" t="s">
        <v>1359</v>
      </c>
    </row>
    <row r="857" spans="1:7" ht="15.75" x14ac:dyDescent="0.25">
      <c r="A857" t="s">
        <v>351</v>
      </c>
      <c r="B857" t="s">
        <v>635</v>
      </c>
      <c r="C857" s="55" t="s">
        <v>1084</v>
      </c>
      <c r="E857" s="1" t="s">
        <v>1281</v>
      </c>
      <c r="G857" t="s">
        <v>1359</v>
      </c>
    </row>
    <row r="858" spans="1:7" ht="15.75" x14ac:dyDescent="0.25">
      <c r="A858" t="s">
        <v>351</v>
      </c>
      <c r="B858" t="s">
        <v>635</v>
      </c>
      <c r="C858" s="55" t="s">
        <v>1085</v>
      </c>
      <c r="E858" s="1" t="s">
        <v>1281</v>
      </c>
      <c r="G858" t="s">
        <v>1359</v>
      </c>
    </row>
    <row r="859" spans="1:7" ht="15.75" x14ac:dyDescent="0.25">
      <c r="A859" t="s">
        <v>351</v>
      </c>
      <c r="B859" t="s">
        <v>1032</v>
      </c>
      <c r="C859" s="55" t="s">
        <v>1086</v>
      </c>
      <c r="E859" s="1" t="s">
        <v>1281</v>
      </c>
      <c r="G859" t="s">
        <v>1359</v>
      </c>
    </row>
    <row r="860" spans="1:7" ht="15.75" x14ac:dyDescent="0.25">
      <c r="A860" t="s">
        <v>351</v>
      </c>
      <c r="B860" t="s">
        <v>1032</v>
      </c>
      <c r="C860" s="55" t="s">
        <v>1087</v>
      </c>
      <c r="D860" t="s">
        <v>1090</v>
      </c>
      <c r="E860" s="1" t="s">
        <v>1282</v>
      </c>
      <c r="G860" t="s">
        <v>1359</v>
      </c>
    </row>
    <row r="861" spans="1:7" ht="15.75" x14ac:dyDescent="0.25">
      <c r="A861" t="s">
        <v>351</v>
      </c>
      <c r="B861" t="s">
        <v>635</v>
      </c>
      <c r="C861" s="55" t="s">
        <v>1088</v>
      </c>
      <c r="D861" t="s">
        <v>1090</v>
      </c>
      <c r="E861" s="1" t="s">
        <v>1282</v>
      </c>
      <c r="G861" t="s">
        <v>1359</v>
      </c>
    </row>
    <row r="862" spans="1:7" ht="15.75" x14ac:dyDescent="0.25">
      <c r="A862" t="s">
        <v>351</v>
      </c>
      <c r="B862" t="s">
        <v>635</v>
      </c>
      <c r="C862" s="55" t="s">
        <v>1089</v>
      </c>
      <c r="D862" t="s">
        <v>1090</v>
      </c>
      <c r="E862" s="1" t="s">
        <v>1282</v>
      </c>
      <c r="G862" t="s">
        <v>1359</v>
      </c>
    </row>
    <row r="863" spans="1:7" ht="15.75" x14ac:dyDescent="0.25">
      <c r="A863" t="s">
        <v>351</v>
      </c>
      <c r="B863" t="s">
        <v>635</v>
      </c>
      <c r="C863" s="55" t="s">
        <v>1091</v>
      </c>
      <c r="E863" s="1" t="s">
        <v>1283</v>
      </c>
      <c r="G863" t="s">
        <v>1359</v>
      </c>
    </row>
    <row r="864" spans="1:7" ht="15.75" x14ac:dyDescent="0.25">
      <c r="A864" t="s">
        <v>351</v>
      </c>
      <c r="B864" t="s">
        <v>635</v>
      </c>
      <c r="C864" s="55" t="s">
        <v>1092</v>
      </c>
      <c r="E864" s="1" t="s">
        <v>1283</v>
      </c>
      <c r="G864" t="s">
        <v>1359</v>
      </c>
    </row>
    <row r="865" spans="1:7" ht="15.75" x14ac:dyDescent="0.25">
      <c r="A865" t="s">
        <v>351</v>
      </c>
      <c r="B865" t="s">
        <v>691</v>
      </c>
      <c r="C865" s="55" t="s">
        <v>1093</v>
      </c>
      <c r="E865" s="1" t="s">
        <v>1283</v>
      </c>
      <c r="G865" t="s">
        <v>1359</v>
      </c>
    </row>
    <row r="866" spans="1:7" ht="15.75" x14ac:dyDescent="0.25">
      <c r="A866" t="s">
        <v>351</v>
      </c>
      <c r="B866" t="s">
        <v>635</v>
      </c>
      <c r="C866" s="55" t="s">
        <v>1094</v>
      </c>
      <c r="E866" s="1" t="s">
        <v>1283</v>
      </c>
      <c r="G866" t="s">
        <v>1359</v>
      </c>
    </row>
    <row r="867" spans="1:7" ht="15.75" x14ac:dyDescent="0.25">
      <c r="A867" t="s">
        <v>351</v>
      </c>
      <c r="B867" t="s">
        <v>635</v>
      </c>
      <c r="C867" s="55" t="s">
        <v>1095</v>
      </c>
      <c r="E867" s="1" t="s">
        <v>1283</v>
      </c>
      <c r="G867" t="s">
        <v>1359</v>
      </c>
    </row>
    <row r="868" spans="1:7" ht="15.75" x14ac:dyDescent="0.25">
      <c r="A868" t="s">
        <v>351</v>
      </c>
      <c r="B868" t="s">
        <v>691</v>
      </c>
      <c r="C868" s="55" t="s">
        <v>1096</v>
      </c>
      <c r="E868" s="1" t="s">
        <v>1283</v>
      </c>
      <c r="G868" t="s">
        <v>1359</v>
      </c>
    </row>
    <row r="869" spans="1:7" ht="15.75" x14ac:dyDescent="0.25">
      <c r="A869" t="s">
        <v>351</v>
      </c>
      <c r="B869" t="s">
        <v>635</v>
      </c>
      <c r="C869" s="55" t="s">
        <v>1097</v>
      </c>
      <c r="E869" s="1" t="s">
        <v>1283</v>
      </c>
      <c r="G869" t="s">
        <v>1359</v>
      </c>
    </row>
    <row r="870" spans="1:7" ht="15.75" x14ac:dyDescent="0.25">
      <c r="A870" t="s">
        <v>351</v>
      </c>
      <c r="B870" t="s">
        <v>635</v>
      </c>
      <c r="C870" s="55" t="s">
        <v>1098</v>
      </c>
      <c r="E870" s="1" t="s">
        <v>1283</v>
      </c>
      <c r="G870" t="s">
        <v>1359</v>
      </c>
    </row>
    <row r="871" spans="1:7" ht="15.75" x14ac:dyDescent="0.25">
      <c r="A871" t="s">
        <v>351</v>
      </c>
      <c r="B871" t="s">
        <v>709</v>
      </c>
      <c r="C871" s="55" t="s">
        <v>1202</v>
      </c>
      <c r="E871" s="1" t="s">
        <v>1283</v>
      </c>
      <c r="G871" t="s">
        <v>1359</v>
      </c>
    </row>
    <row r="872" spans="1:7" ht="15.75" x14ac:dyDescent="0.25">
      <c r="A872" t="s">
        <v>351</v>
      </c>
      <c r="B872" t="s">
        <v>709</v>
      </c>
      <c r="C872" s="55" t="s">
        <v>1099</v>
      </c>
      <c r="E872" s="1" t="s">
        <v>1283</v>
      </c>
      <c r="G872" t="s">
        <v>1359</v>
      </c>
    </row>
    <row r="873" spans="1:7" ht="15.75" x14ac:dyDescent="0.25">
      <c r="A873" t="s">
        <v>351</v>
      </c>
      <c r="B873" t="s">
        <v>1229</v>
      </c>
      <c r="C873" s="55" t="s">
        <v>1100</v>
      </c>
      <c r="E873" s="1" t="s">
        <v>1283</v>
      </c>
      <c r="G873" t="s">
        <v>1359</v>
      </c>
    </row>
    <row r="874" spans="1:7" ht="15.75" x14ac:dyDescent="0.25">
      <c r="A874" t="s">
        <v>351</v>
      </c>
      <c r="B874" t="s">
        <v>1229</v>
      </c>
      <c r="C874" s="55" t="s">
        <v>1101</v>
      </c>
      <c r="E874" s="1" t="s">
        <v>1283</v>
      </c>
      <c r="G874" t="s">
        <v>1359</v>
      </c>
    </row>
    <row r="875" spans="1:7" ht="15.75" x14ac:dyDescent="0.25">
      <c r="A875" t="s">
        <v>351</v>
      </c>
      <c r="B875" t="s">
        <v>1229</v>
      </c>
      <c r="C875" s="55" t="s">
        <v>1102</v>
      </c>
      <c r="E875" s="1" t="s">
        <v>1283</v>
      </c>
      <c r="G875" t="s">
        <v>1359</v>
      </c>
    </row>
    <row r="876" spans="1:7" ht="15.75" x14ac:dyDescent="0.25">
      <c r="A876" t="s">
        <v>351</v>
      </c>
      <c r="B876" t="s">
        <v>1229</v>
      </c>
      <c r="C876" s="55" t="s">
        <v>1103</v>
      </c>
      <c r="E876" s="1" t="s">
        <v>1283</v>
      </c>
      <c r="G876" t="s">
        <v>1359</v>
      </c>
    </row>
    <row r="877" spans="1:7" ht="15.75" x14ac:dyDescent="0.25">
      <c r="A877" t="s">
        <v>351</v>
      </c>
      <c r="B877" t="s">
        <v>1229</v>
      </c>
      <c r="C877" s="55" t="s">
        <v>1104</v>
      </c>
      <c r="E877" s="1" t="s">
        <v>1283</v>
      </c>
      <c r="G877" t="s">
        <v>1359</v>
      </c>
    </row>
    <row r="878" spans="1:7" ht="15.75" x14ac:dyDescent="0.25">
      <c r="A878" t="s">
        <v>351</v>
      </c>
      <c r="B878" t="s">
        <v>1229</v>
      </c>
      <c r="C878" s="55" t="s">
        <v>1105</v>
      </c>
      <c r="E878" s="1" t="s">
        <v>1283</v>
      </c>
      <c r="G878" t="s">
        <v>1359</v>
      </c>
    </row>
    <row r="879" spans="1:7" ht="15.75" x14ac:dyDescent="0.25">
      <c r="A879" t="s">
        <v>351</v>
      </c>
      <c r="B879" t="s">
        <v>1229</v>
      </c>
      <c r="C879" s="55" t="s">
        <v>1106</v>
      </c>
      <c r="E879" s="1" t="s">
        <v>1283</v>
      </c>
      <c r="G879" t="s">
        <v>1359</v>
      </c>
    </row>
    <row r="880" spans="1:7" ht="15.75" x14ac:dyDescent="0.25">
      <c r="A880" t="s">
        <v>351</v>
      </c>
      <c r="B880" t="s">
        <v>1229</v>
      </c>
      <c r="C880" s="55" t="s">
        <v>1107</v>
      </c>
      <c r="E880" s="1" t="s">
        <v>1283</v>
      </c>
      <c r="G880" t="s">
        <v>1359</v>
      </c>
    </row>
    <row r="881" spans="1:7" ht="15.75" x14ac:dyDescent="0.25">
      <c r="A881" t="s">
        <v>351</v>
      </c>
      <c r="B881" t="s">
        <v>1229</v>
      </c>
      <c r="C881" s="55" t="s">
        <v>1108</v>
      </c>
      <c r="E881" s="1" t="s">
        <v>1283</v>
      </c>
      <c r="G881" t="s">
        <v>1359</v>
      </c>
    </row>
    <row r="882" spans="1:7" ht="15.75" x14ac:dyDescent="0.25">
      <c r="A882" t="s">
        <v>351</v>
      </c>
      <c r="B882" t="s">
        <v>1229</v>
      </c>
      <c r="C882" s="55" t="s">
        <v>1109</v>
      </c>
      <c r="E882" s="1" t="s">
        <v>1283</v>
      </c>
      <c r="G882" t="s">
        <v>1359</v>
      </c>
    </row>
    <row r="883" spans="1:7" ht="15.75" x14ac:dyDescent="0.25">
      <c r="A883" t="s">
        <v>351</v>
      </c>
      <c r="B883" t="s">
        <v>1229</v>
      </c>
      <c r="C883" s="55" t="s">
        <v>1110</v>
      </c>
      <c r="E883" s="1" t="s">
        <v>1283</v>
      </c>
      <c r="G883" t="s">
        <v>1359</v>
      </c>
    </row>
    <row r="884" spans="1:7" ht="15.75" x14ac:dyDescent="0.25">
      <c r="A884" t="s">
        <v>351</v>
      </c>
      <c r="B884" t="s">
        <v>1032</v>
      </c>
      <c r="C884" s="55" t="s">
        <v>1111</v>
      </c>
      <c r="E884" s="1" t="s">
        <v>1283</v>
      </c>
      <c r="G884" t="s">
        <v>1359</v>
      </c>
    </row>
    <row r="885" spans="1:7" ht="15.75" x14ac:dyDescent="0.25">
      <c r="A885" t="s">
        <v>351</v>
      </c>
      <c r="B885" t="s">
        <v>1117</v>
      </c>
      <c r="C885" s="55" t="s">
        <v>1112</v>
      </c>
      <c r="E885" s="1" t="s">
        <v>1283</v>
      </c>
      <c r="G885" t="s">
        <v>1359</v>
      </c>
    </row>
    <row r="886" spans="1:7" ht="15.75" x14ac:dyDescent="0.25">
      <c r="A886" t="s">
        <v>351</v>
      </c>
      <c r="B886" t="s">
        <v>1032</v>
      </c>
      <c r="C886" s="55" t="s">
        <v>1113</v>
      </c>
      <c r="E886" s="1" t="s">
        <v>1283</v>
      </c>
      <c r="G886" t="s">
        <v>1359</v>
      </c>
    </row>
    <row r="887" spans="1:7" ht="15.75" x14ac:dyDescent="0.25">
      <c r="A887" t="s">
        <v>351</v>
      </c>
      <c r="B887" t="s">
        <v>635</v>
      </c>
      <c r="C887" s="55" t="s">
        <v>1114</v>
      </c>
      <c r="E887" s="1" t="s">
        <v>1283</v>
      </c>
      <c r="G887" t="s">
        <v>1359</v>
      </c>
    </row>
    <row r="888" spans="1:7" ht="15.75" x14ac:dyDescent="0.25">
      <c r="A888" t="s">
        <v>351</v>
      </c>
      <c r="B888" t="s">
        <v>1118</v>
      </c>
      <c r="C888" s="55" t="s">
        <v>1115</v>
      </c>
      <c r="E888" s="1" t="s">
        <v>1283</v>
      </c>
      <c r="G888" t="s">
        <v>1359</v>
      </c>
    </row>
    <row r="889" spans="1:7" ht="15.75" x14ac:dyDescent="0.25">
      <c r="A889" t="s">
        <v>351</v>
      </c>
      <c r="B889" t="s">
        <v>1118</v>
      </c>
      <c r="C889" s="55" t="s">
        <v>1116</v>
      </c>
      <c r="E889" s="1" t="s">
        <v>1283</v>
      </c>
      <c r="G889" t="s">
        <v>1359</v>
      </c>
    </row>
    <row r="890" spans="1:7" ht="15.75" x14ac:dyDescent="0.25">
      <c r="A890" t="s">
        <v>351</v>
      </c>
      <c r="B890" t="s">
        <v>3</v>
      </c>
      <c r="C890" s="55" t="s">
        <v>257</v>
      </c>
      <c r="D890" t="s">
        <v>1160</v>
      </c>
      <c r="E890" s="1" t="s">
        <v>1284</v>
      </c>
      <c r="G890" t="s">
        <v>1358</v>
      </c>
    </row>
    <row r="891" spans="1:7" ht="15.75" x14ac:dyDescent="0.25">
      <c r="A891" t="s">
        <v>351</v>
      </c>
      <c r="B891" t="s">
        <v>3</v>
      </c>
      <c r="C891" s="55" t="s">
        <v>269</v>
      </c>
      <c r="D891" t="s">
        <v>1160</v>
      </c>
      <c r="E891" s="1" t="s">
        <v>1284</v>
      </c>
      <c r="G891" t="s">
        <v>1358</v>
      </c>
    </row>
    <row r="892" spans="1:7" ht="15.75" x14ac:dyDescent="0.25">
      <c r="A892" t="s">
        <v>351</v>
      </c>
      <c r="B892" t="s">
        <v>3</v>
      </c>
      <c r="C892" s="55" t="s">
        <v>281</v>
      </c>
      <c r="D892" t="s">
        <v>1160</v>
      </c>
      <c r="E892" s="1" t="s">
        <v>1284</v>
      </c>
      <c r="G892" t="s">
        <v>1358</v>
      </c>
    </row>
    <row r="893" spans="1:7" ht="15.75" x14ac:dyDescent="0.25">
      <c r="A893" t="s">
        <v>351</v>
      </c>
      <c r="B893" t="s">
        <v>3</v>
      </c>
      <c r="C893" s="55" t="s">
        <v>1157</v>
      </c>
      <c r="D893" t="s">
        <v>1160</v>
      </c>
      <c r="E893" s="1" t="s">
        <v>1284</v>
      </c>
      <c r="G893" t="s">
        <v>1358</v>
      </c>
    </row>
    <row r="894" spans="1:7" ht="15.75" x14ac:dyDescent="0.25">
      <c r="A894" t="s">
        <v>351</v>
      </c>
      <c r="B894" t="s">
        <v>3</v>
      </c>
      <c r="C894" s="55" t="s">
        <v>303</v>
      </c>
      <c r="D894" t="s">
        <v>1160</v>
      </c>
      <c r="E894" s="1" t="s">
        <v>1284</v>
      </c>
      <c r="G894" t="s">
        <v>1358</v>
      </c>
    </row>
    <row r="895" spans="1:7" ht="15.75" x14ac:dyDescent="0.25">
      <c r="A895" t="s">
        <v>351</v>
      </c>
      <c r="B895" t="s">
        <v>3</v>
      </c>
      <c r="C895" s="55" t="s">
        <v>315</v>
      </c>
      <c r="D895" t="s">
        <v>1160</v>
      </c>
      <c r="E895" s="1" t="s">
        <v>1284</v>
      </c>
      <c r="G895" t="s">
        <v>1358</v>
      </c>
    </row>
    <row r="896" spans="1:7" ht="15.75" x14ac:dyDescent="0.25">
      <c r="A896" t="s">
        <v>351</v>
      </c>
      <c r="B896" t="s">
        <v>3</v>
      </c>
      <c r="C896" s="55" t="s">
        <v>327</v>
      </c>
      <c r="D896" t="s">
        <v>1160</v>
      </c>
      <c r="E896" s="1" t="s">
        <v>1284</v>
      </c>
      <c r="G896" t="s">
        <v>1358</v>
      </c>
    </row>
    <row r="897" spans="1:7" ht="15.75" x14ac:dyDescent="0.25">
      <c r="A897" t="s">
        <v>351</v>
      </c>
      <c r="B897" t="s">
        <v>3</v>
      </c>
      <c r="C897" s="55" t="s">
        <v>339</v>
      </c>
      <c r="D897" t="s">
        <v>1160</v>
      </c>
      <c r="E897" s="1" t="s">
        <v>1284</v>
      </c>
      <c r="G897" t="s">
        <v>1358</v>
      </c>
    </row>
    <row r="898" spans="1:7" ht="15.75" x14ac:dyDescent="0.25">
      <c r="A898" t="s">
        <v>351</v>
      </c>
      <c r="B898" t="s">
        <v>3</v>
      </c>
      <c r="C898" s="55" t="s">
        <v>258</v>
      </c>
      <c r="D898" t="s">
        <v>1160</v>
      </c>
      <c r="E898" s="1" t="s">
        <v>1284</v>
      </c>
      <c r="G898" t="s">
        <v>1358</v>
      </c>
    </row>
    <row r="899" spans="1:7" ht="15.75" x14ac:dyDescent="0.25">
      <c r="A899" t="s">
        <v>351</v>
      </c>
      <c r="B899" t="s">
        <v>3</v>
      </c>
      <c r="C899" s="55" t="s">
        <v>270</v>
      </c>
      <c r="D899" t="s">
        <v>1160</v>
      </c>
      <c r="E899" s="1" t="s">
        <v>1284</v>
      </c>
      <c r="G899" t="s">
        <v>1358</v>
      </c>
    </row>
    <row r="900" spans="1:7" ht="15.75" x14ac:dyDescent="0.25">
      <c r="A900" t="s">
        <v>351</v>
      </c>
      <c r="B900" t="s">
        <v>3</v>
      </c>
      <c r="C900" s="55" t="s">
        <v>282</v>
      </c>
      <c r="D900" t="s">
        <v>1160</v>
      </c>
      <c r="E900" s="1" t="s">
        <v>1284</v>
      </c>
      <c r="G900" t="s">
        <v>1358</v>
      </c>
    </row>
    <row r="901" spans="1:7" ht="15.75" x14ac:dyDescent="0.25">
      <c r="A901" t="s">
        <v>351</v>
      </c>
      <c r="B901" t="s">
        <v>3</v>
      </c>
      <c r="C901" s="55" t="s">
        <v>292</v>
      </c>
      <c r="D901" t="s">
        <v>1160</v>
      </c>
      <c r="E901" s="1" t="s">
        <v>1284</v>
      </c>
      <c r="G901" t="s">
        <v>1358</v>
      </c>
    </row>
    <row r="902" spans="1:7" ht="15.75" x14ac:dyDescent="0.25">
      <c r="A902" t="s">
        <v>351</v>
      </c>
      <c r="B902" t="s">
        <v>3</v>
      </c>
      <c r="C902" s="55" t="s">
        <v>304</v>
      </c>
      <c r="D902" t="s">
        <v>1160</v>
      </c>
      <c r="E902" s="1" t="s">
        <v>1284</v>
      </c>
      <c r="G902" t="s">
        <v>1358</v>
      </c>
    </row>
    <row r="903" spans="1:7" ht="15.75" x14ac:dyDescent="0.25">
      <c r="A903" t="s">
        <v>351</v>
      </c>
      <c r="B903" t="s">
        <v>3</v>
      </c>
      <c r="C903" s="55" t="s">
        <v>316</v>
      </c>
      <c r="D903" t="s">
        <v>1160</v>
      </c>
      <c r="E903" s="1" t="s">
        <v>1284</v>
      </c>
      <c r="G903" t="s">
        <v>1358</v>
      </c>
    </row>
    <row r="904" spans="1:7" ht="15.75" x14ac:dyDescent="0.25">
      <c r="A904" t="s">
        <v>351</v>
      </c>
      <c r="B904" t="s">
        <v>3</v>
      </c>
      <c r="C904" s="55" t="s">
        <v>328</v>
      </c>
      <c r="D904" t="s">
        <v>1160</v>
      </c>
      <c r="E904" s="1" t="s">
        <v>1284</v>
      </c>
      <c r="G904" t="s">
        <v>1358</v>
      </c>
    </row>
    <row r="905" spans="1:7" ht="15.75" x14ac:dyDescent="0.25">
      <c r="A905" t="s">
        <v>351</v>
      </c>
      <c r="B905" t="s">
        <v>3</v>
      </c>
      <c r="C905" s="55" t="s">
        <v>340</v>
      </c>
      <c r="D905" t="s">
        <v>1160</v>
      </c>
      <c r="E905" s="1" t="s">
        <v>1284</v>
      </c>
      <c r="G905" t="s">
        <v>1358</v>
      </c>
    </row>
    <row r="906" spans="1:7" ht="15.75" x14ac:dyDescent="0.25">
      <c r="A906" t="s">
        <v>351</v>
      </c>
      <c r="B906" t="s">
        <v>3</v>
      </c>
      <c r="C906" s="55" t="s">
        <v>259</v>
      </c>
      <c r="D906" t="s">
        <v>1160</v>
      </c>
      <c r="E906" s="1" t="s">
        <v>1284</v>
      </c>
      <c r="G906" t="s">
        <v>1358</v>
      </c>
    </row>
    <row r="907" spans="1:7" ht="15.75" x14ac:dyDescent="0.25">
      <c r="A907" t="s">
        <v>351</v>
      </c>
      <c r="B907" t="s">
        <v>3</v>
      </c>
      <c r="C907" s="55" t="s">
        <v>271</v>
      </c>
      <c r="D907" t="s">
        <v>1160</v>
      </c>
      <c r="E907" s="1" t="s">
        <v>1284</v>
      </c>
      <c r="G907" t="s">
        <v>1358</v>
      </c>
    </row>
    <row r="908" spans="1:7" ht="15.75" x14ac:dyDescent="0.25">
      <c r="A908" t="s">
        <v>351</v>
      </c>
      <c r="B908" t="s">
        <v>3</v>
      </c>
      <c r="C908" s="55" t="s">
        <v>283</v>
      </c>
      <c r="D908" t="s">
        <v>1160</v>
      </c>
      <c r="E908" s="1" t="s">
        <v>1284</v>
      </c>
      <c r="G908" t="s">
        <v>1358</v>
      </c>
    </row>
    <row r="909" spans="1:7" ht="15.75" x14ac:dyDescent="0.25">
      <c r="A909" t="s">
        <v>351</v>
      </c>
      <c r="B909" t="s">
        <v>3</v>
      </c>
      <c r="C909" s="55" t="s">
        <v>293</v>
      </c>
      <c r="D909" t="s">
        <v>1160</v>
      </c>
      <c r="E909" s="1" t="s">
        <v>1284</v>
      </c>
      <c r="G909" t="s">
        <v>1358</v>
      </c>
    </row>
    <row r="910" spans="1:7" ht="15.75" x14ac:dyDescent="0.25">
      <c r="A910" t="s">
        <v>351</v>
      </c>
      <c r="B910" t="s">
        <v>3</v>
      </c>
      <c r="C910" s="55" t="s">
        <v>305</v>
      </c>
      <c r="D910" t="s">
        <v>1160</v>
      </c>
      <c r="E910" s="1" t="s">
        <v>1284</v>
      </c>
      <c r="G910" t="s">
        <v>1358</v>
      </c>
    </row>
    <row r="911" spans="1:7" ht="15.75" x14ac:dyDescent="0.25">
      <c r="A911" t="s">
        <v>351</v>
      </c>
      <c r="B911" t="s">
        <v>3</v>
      </c>
      <c r="C911" s="55" t="s">
        <v>317</v>
      </c>
      <c r="D911" t="s">
        <v>1160</v>
      </c>
      <c r="E911" s="1" t="s">
        <v>1284</v>
      </c>
      <c r="G911" t="s">
        <v>1358</v>
      </c>
    </row>
    <row r="912" spans="1:7" ht="15.75" x14ac:dyDescent="0.25">
      <c r="A912" t="s">
        <v>351</v>
      </c>
      <c r="B912" t="s">
        <v>3</v>
      </c>
      <c r="C912" s="55" t="s">
        <v>329</v>
      </c>
      <c r="D912" t="s">
        <v>1160</v>
      </c>
      <c r="E912" s="1" t="s">
        <v>1284</v>
      </c>
      <c r="G912" t="s">
        <v>1358</v>
      </c>
    </row>
    <row r="913" spans="1:7" ht="15.75" x14ac:dyDescent="0.25">
      <c r="A913" t="s">
        <v>351</v>
      </c>
      <c r="B913" t="s">
        <v>3</v>
      </c>
      <c r="C913" s="55" t="s">
        <v>341</v>
      </c>
      <c r="D913" t="s">
        <v>1160</v>
      </c>
      <c r="E913" s="1" t="s">
        <v>1284</v>
      </c>
      <c r="G913" t="s">
        <v>1358</v>
      </c>
    </row>
    <row r="914" spans="1:7" ht="15.75" x14ac:dyDescent="0.25">
      <c r="A914" t="s">
        <v>351</v>
      </c>
      <c r="B914" t="s">
        <v>3</v>
      </c>
      <c r="C914" s="55" t="s">
        <v>1192</v>
      </c>
      <c r="D914" t="s">
        <v>1160</v>
      </c>
      <c r="E914" s="1" t="s">
        <v>1284</v>
      </c>
      <c r="G914" t="s">
        <v>1358</v>
      </c>
    </row>
    <row r="915" spans="1:7" ht="15.75" x14ac:dyDescent="0.25">
      <c r="A915" t="s">
        <v>351</v>
      </c>
      <c r="B915" t="s">
        <v>3</v>
      </c>
      <c r="C915" s="55" t="s">
        <v>1191</v>
      </c>
      <c r="D915" t="s">
        <v>1160</v>
      </c>
      <c r="E915" s="1" t="s">
        <v>1284</v>
      </c>
      <c r="G915" t="s">
        <v>1358</v>
      </c>
    </row>
    <row r="916" spans="1:7" ht="15.75" x14ac:dyDescent="0.25">
      <c r="A916" t="s">
        <v>351</v>
      </c>
      <c r="B916" t="s">
        <v>3</v>
      </c>
      <c r="C916" s="55" t="s">
        <v>1190</v>
      </c>
      <c r="D916" t="s">
        <v>1160</v>
      </c>
      <c r="E916" s="1" t="s">
        <v>1284</v>
      </c>
      <c r="G916" t="s">
        <v>1358</v>
      </c>
    </row>
    <row r="917" spans="1:7" ht="15.75" x14ac:dyDescent="0.25">
      <c r="A917" t="s">
        <v>351</v>
      </c>
      <c r="B917" t="s">
        <v>3</v>
      </c>
      <c r="C917" s="55" t="s">
        <v>260</v>
      </c>
      <c r="D917" t="s">
        <v>1160</v>
      </c>
      <c r="E917" s="1" t="s">
        <v>1284</v>
      </c>
      <c r="G917" t="s">
        <v>1358</v>
      </c>
    </row>
    <row r="918" spans="1:7" ht="15.75" x14ac:dyDescent="0.25">
      <c r="A918" t="s">
        <v>351</v>
      </c>
      <c r="B918" t="s">
        <v>3</v>
      </c>
      <c r="C918" s="55" t="s">
        <v>272</v>
      </c>
      <c r="D918" t="s">
        <v>1160</v>
      </c>
      <c r="E918" s="1" t="s">
        <v>1284</v>
      </c>
      <c r="G918" t="s">
        <v>1358</v>
      </c>
    </row>
    <row r="919" spans="1:7" ht="15.75" x14ac:dyDescent="0.25">
      <c r="A919" t="s">
        <v>1149</v>
      </c>
      <c r="B919" t="s">
        <v>1154</v>
      </c>
      <c r="C919" s="55" t="s">
        <v>1148</v>
      </c>
      <c r="E919" s="1"/>
      <c r="F919" t="s">
        <v>1155</v>
      </c>
      <c r="G919" t="s">
        <v>1358</v>
      </c>
    </row>
    <row r="920" spans="1:7" ht="15.75" x14ac:dyDescent="0.25">
      <c r="A920" t="s">
        <v>1152</v>
      </c>
      <c r="B920" t="s">
        <v>1153</v>
      </c>
      <c r="C920" s="55" t="s">
        <v>1150</v>
      </c>
      <c r="E920" s="1"/>
      <c r="F920" t="s">
        <v>1155</v>
      </c>
      <c r="G920" t="s">
        <v>1358</v>
      </c>
    </row>
    <row r="921" spans="1:7" ht="15.75" x14ac:dyDescent="0.25">
      <c r="A921" t="s">
        <v>1152</v>
      </c>
      <c r="B921" t="s">
        <v>1153</v>
      </c>
      <c r="C921" s="55" t="s">
        <v>1151</v>
      </c>
      <c r="E921" s="1"/>
      <c r="F921" t="s">
        <v>1155</v>
      </c>
      <c r="G921" t="s">
        <v>1358</v>
      </c>
    </row>
    <row r="922" spans="1:7" ht="15.75" x14ac:dyDescent="0.25">
      <c r="A922" t="s">
        <v>351</v>
      </c>
      <c r="B922" t="s">
        <v>3</v>
      </c>
      <c r="C922" s="55" t="s">
        <v>284</v>
      </c>
      <c r="D922" t="s">
        <v>1160</v>
      </c>
      <c r="E922" s="1" t="s">
        <v>1284</v>
      </c>
      <c r="G922" t="s">
        <v>1358</v>
      </c>
    </row>
    <row r="923" spans="1:7" ht="15.75" x14ac:dyDescent="0.25">
      <c r="A923" t="s">
        <v>351</v>
      </c>
      <c r="B923" t="s">
        <v>3</v>
      </c>
      <c r="C923" s="55" t="s">
        <v>294</v>
      </c>
      <c r="D923" t="s">
        <v>1160</v>
      </c>
      <c r="E923" s="1" t="s">
        <v>1284</v>
      </c>
      <c r="G923" t="s">
        <v>1358</v>
      </c>
    </row>
    <row r="924" spans="1:7" ht="15.75" x14ac:dyDescent="0.25">
      <c r="A924" t="s">
        <v>351</v>
      </c>
      <c r="B924" t="s">
        <v>3</v>
      </c>
      <c r="C924" s="55" t="s">
        <v>306</v>
      </c>
      <c r="D924" t="s">
        <v>1160</v>
      </c>
      <c r="E924" s="1" t="s">
        <v>1284</v>
      </c>
      <c r="G924" t="s">
        <v>1358</v>
      </c>
    </row>
    <row r="925" spans="1:7" ht="15.75" x14ac:dyDescent="0.25">
      <c r="A925" t="s">
        <v>351</v>
      </c>
      <c r="B925" t="s">
        <v>3</v>
      </c>
      <c r="C925" s="55" t="s">
        <v>318</v>
      </c>
      <c r="D925" t="s">
        <v>1160</v>
      </c>
      <c r="E925" s="1" t="s">
        <v>1284</v>
      </c>
      <c r="G925" t="s">
        <v>1358</v>
      </c>
    </row>
    <row r="926" spans="1:7" ht="15.75" x14ac:dyDescent="0.25">
      <c r="A926" t="s">
        <v>351</v>
      </c>
      <c r="B926" t="s">
        <v>3</v>
      </c>
      <c r="C926" s="55" t="s">
        <v>330</v>
      </c>
      <c r="D926" t="s">
        <v>1160</v>
      </c>
      <c r="E926" s="1" t="s">
        <v>1284</v>
      </c>
      <c r="G926" t="s">
        <v>1358</v>
      </c>
    </row>
    <row r="927" spans="1:7" ht="15.75" x14ac:dyDescent="0.25">
      <c r="A927" t="s">
        <v>351</v>
      </c>
      <c r="B927" t="s">
        <v>3</v>
      </c>
      <c r="C927" s="55" t="s">
        <v>342</v>
      </c>
      <c r="D927" t="s">
        <v>1160</v>
      </c>
      <c r="E927" s="1" t="s">
        <v>1284</v>
      </c>
      <c r="G927" t="s">
        <v>1358</v>
      </c>
    </row>
    <row r="928" spans="1:7" ht="15.75" x14ac:dyDescent="0.25">
      <c r="A928" t="s">
        <v>351</v>
      </c>
      <c r="B928" t="s">
        <v>3</v>
      </c>
      <c r="C928" s="55" t="s">
        <v>261</v>
      </c>
      <c r="D928" t="s">
        <v>1160</v>
      </c>
      <c r="E928" s="1" t="s">
        <v>1284</v>
      </c>
      <c r="G928" t="s">
        <v>1358</v>
      </c>
    </row>
    <row r="929" spans="1:7" ht="15.75" x14ac:dyDescent="0.25">
      <c r="A929" t="s">
        <v>351</v>
      </c>
      <c r="B929" t="s">
        <v>3</v>
      </c>
      <c r="C929" s="55" t="s">
        <v>273</v>
      </c>
      <c r="D929" t="s">
        <v>1160</v>
      </c>
      <c r="E929" s="1" t="s">
        <v>1284</v>
      </c>
      <c r="G929" t="s">
        <v>1358</v>
      </c>
    </row>
    <row r="930" spans="1:7" ht="15.75" x14ac:dyDescent="0.25">
      <c r="A930" t="s">
        <v>351</v>
      </c>
      <c r="B930" t="s">
        <v>3</v>
      </c>
      <c r="C930" s="55" t="s">
        <v>285</v>
      </c>
      <c r="D930" t="s">
        <v>1160</v>
      </c>
      <c r="E930" s="1" t="s">
        <v>1284</v>
      </c>
      <c r="G930" t="s">
        <v>1358</v>
      </c>
    </row>
    <row r="931" spans="1:7" ht="15.75" x14ac:dyDescent="0.25">
      <c r="A931" t="s">
        <v>351</v>
      </c>
      <c r="B931" t="s">
        <v>3</v>
      </c>
      <c r="C931" s="55" t="s">
        <v>295</v>
      </c>
      <c r="D931" t="s">
        <v>1160</v>
      </c>
      <c r="E931" s="1" t="s">
        <v>1284</v>
      </c>
      <c r="G931" t="s">
        <v>1358</v>
      </c>
    </row>
    <row r="932" spans="1:7" ht="15.75" x14ac:dyDescent="0.25">
      <c r="A932" t="s">
        <v>351</v>
      </c>
      <c r="B932" t="s">
        <v>3</v>
      </c>
      <c r="C932" s="55" t="s">
        <v>307</v>
      </c>
      <c r="D932" t="s">
        <v>1160</v>
      </c>
      <c r="E932" s="1" t="s">
        <v>1284</v>
      </c>
      <c r="G932" t="s">
        <v>1358</v>
      </c>
    </row>
    <row r="933" spans="1:7" ht="15.75" x14ac:dyDescent="0.25">
      <c r="A933" t="s">
        <v>351</v>
      </c>
      <c r="B933" t="s">
        <v>3</v>
      </c>
      <c r="C933" s="55" t="s">
        <v>1194</v>
      </c>
      <c r="D933" t="s">
        <v>1160</v>
      </c>
      <c r="E933" s="1" t="s">
        <v>1284</v>
      </c>
      <c r="G933" t="s">
        <v>1358</v>
      </c>
    </row>
    <row r="934" spans="1:7" ht="15.75" x14ac:dyDescent="0.25">
      <c r="A934" t="s">
        <v>351</v>
      </c>
      <c r="B934" t="s">
        <v>3</v>
      </c>
      <c r="C934" s="55" t="s">
        <v>1193</v>
      </c>
      <c r="D934" t="s">
        <v>1160</v>
      </c>
      <c r="E934" s="1" t="s">
        <v>1284</v>
      </c>
      <c r="G934" t="s">
        <v>1358</v>
      </c>
    </row>
    <row r="935" spans="1:7" ht="15.75" x14ac:dyDescent="0.25">
      <c r="A935" t="s">
        <v>351</v>
      </c>
      <c r="B935" t="s">
        <v>3</v>
      </c>
      <c r="C935" s="55" t="s">
        <v>319</v>
      </c>
      <c r="D935" t="s">
        <v>1160</v>
      </c>
      <c r="E935" s="1" t="s">
        <v>1284</v>
      </c>
      <c r="G935" t="s">
        <v>1358</v>
      </c>
    </row>
    <row r="936" spans="1:7" ht="15.75" x14ac:dyDescent="0.25">
      <c r="A936" t="s">
        <v>351</v>
      </c>
      <c r="B936" t="s">
        <v>3</v>
      </c>
      <c r="C936" s="55" t="s">
        <v>331</v>
      </c>
      <c r="D936" t="s">
        <v>1160</v>
      </c>
      <c r="E936" s="1" t="s">
        <v>1284</v>
      </c>
      <c r="G936" t="s">
        <v>1358</v>
      </c>
    </row>
    <row r="937" spans="1:7" ht="15.75" x14ac:dyDescent="0.25">
      <c r="A937" t="s">
        <v>351</v>
      </c>
      <c r="B937" t="s">
        <v>3</v>
      </c>
      <c r="C937" s="55" t="s">
        <v>343</v>
      </c>
      <c r="D937" t="s">
        <v>1160</v>
      </c>
      <c r="E937" s="1" t="s">
        <v>1284</v>
      </c>
      <c r="G937" t="s">
        <v>1358</v>
      </c>
    </row>
    <row r="938" spans="1:7" ht="15.75" x14ac:dyDescent="0.25">
      <c r="A938" t="s">
        <v>351</v>
      </c>
      <c r="B938" t="s">
        <v>3</v>
      </c>
      <c r="C938" s="55" t="s">
        <v>262</v>
      </c>
      <c r="D938" t="s">
        <v>1160</v>
      </c>
      <c r="E938" s="1" t="s">
        <v>1284</v>
      </c>
      <c r="G938" t="s">
        <v>1358</v>
      </c>
    </row>
    <row r="939" spans="1:7" ht="15.75" x14ac:dyDescent="0.25">
      <c r="A939" t="s">
        <v>351</v>
      </c>
      <c r="B939" t="s">
        <v>3</v>
      </c>
      <c r="C939" s="55" t="s">
        <v>274</v>
      </c>
      <c r="D939" t="s">
        <v>1160</v>
      </c>
      <c r="E939" s="1" t="s">
        <v>1284</v>
      </c>
      <c r="G939" t="s">
        <v>1358</v>
      </c>
    </row>
    <row r="940" spans="1:7" ht="15.75" x14ac:dyDescent="0.25">
      <c r="A940" t="s">
        <v>351</v>
      </c>
      <c r="B940" t="s">
        <v>3</v>
      </c>
      <c r="C940" s="55" t="s">
        <v>286</v>
      </c>
      <c r="D940" t="s">
        <v>1160</v>
      </c>
      <c r="E940" s="1" t="s">
        <v>1284</v>
      </c>
      <c r="G940" t="s">
        <v>1358</v>
      </c>
    </row>
    <row r="941" spans="1:7" ht="15.75" x14ac:dyDescent="0.25">
      <c r="A941" t="s">
        <v>351</v>
      </c>
      <c r="B941" t="s">
        <v>3</v>
      </c>
      <c r="C941" s="55" t="s">
        <v>296</v>
      </c>
      <c r="D941" t="s">
        <v>1160</v>
      </c>
      <c r="E941" s="1" t="s">
        <v>1284</v>
      </c>
      <c r="G941" t="s">
        <v>1358</v>
      </c>
    </row>
    <row r="942" spans="1:7" ht="15.75" x14ac:dyDescent="0.25">
      <c r="A942" t="s">
        <v>351</v>
      </c>
      <c r="B942" t="s">
        <v>3</v>
      </c>
      <c r="C942" s="55" t="s">
        <v>308</v>
      </c>
      <c r="D942" t="s">
        <v>1160</v>
      </c>
      <c r="E942" s="1" t="s">
        <v>1284</v>
      </c>
      <c r="G942" t="s">
        <v>1358</v>
      </c>
    </row>
    <row r="943" spans="1:7" ht="15.75" x14ac:dyDescent="0.25">
      <c r="A943" t="s">
        <v>351</v>
      </c>
      <c r="B943" t="s">
        <v>3</v>
      </c>
      <c r="C943" s="55" t="s">
        <v>320</v>
      </c>
      <c r="D943" t="s">
        <v>1160</v>
      </c>
      <c r="E943" s="1" t="s">
        <v>1284</v>
      </c>
      <c r="G943" t="s">
        <v>1358</v>
      </c>
    </row>
    <row r="944" spans="1:7" ht="15.75" x14ac:dyDescent="0.25">
      <c r="A944" t="s">
        <v>351</v>
      </c>
      <c r="B944" t="s">
        <v>3</v>
      </c>
      <c r="C944" s="55" t="s">
        <v>332</v>
      </c>
      <c r="D944" t="s">
        <v>1160</v>
      </c>
      <c r="E944" s="1" t="s">
        <v>1284</v>
      </c>
      <c r="G944" t="s">
        <v>1358</v>
      </c>
    </row>
    <row r="945" spans="1:7" ht="15.75" x14ac:dyDescent="0.25">
      <c r="A945" t="s">
        <v>351</v>
      </c>
      <c r="B945" t="s">
        <v>3</v>
      </c>
      <c r="C945" s="55" t="s">
        <v>344</v>
      </c>
      <c r="D945" t="s">
        <v>1160</v>
      </c>
      <c r="E945" s="1" t="s">
        <v>1284</v>
      </c>
      <c r="G945" t="s">
        <v>1358</v>
      </c>
    </row>
    <row r="946" spans="1:7" ht="15.75" x14ac:dyDescent="0.25">
      <c r="A946" t="s">
        <v>351</v>
      </c>
      <c r="B946" t="s">
        <v>3</v>
      </c>
      <c r="C946" s="55" t="s">
        <v>263</v>
      </c>
      <c r="D946" t="s">
        <v>1160</v>
      </c>
      <c r="E946" s="1" t="s">
        <v>1284</v>
      </c>
      <c r="G946" t="s">
        <v>1358</v>
      </c>
    </row>
    <row r="947" spans="1:7" ht="15.75" x14ac:dyDescent="0.25">
      <c r="A947" t="s">
        <v>351</v>
      </c>
      <c r="B947" t="s">
        <v>3</v>
      </c>
      <c r="C947" s="55" t="s">
        <v>275</v>
      </c>
      <c r="D947" t="s">
        <v>1160</v>
      </c>
      <c r="E947" s="1" t="s">
        <v>1284</v>
      </c>
      <c r="G947" t="s">
        <v>1358</v>
      </c>
    </row>
    <row r="948" spans="1:7" ht="15.75" x14ac:dyDescent="0.25">
      <c r="A948" t="s">
        <v>351</v>
      </c>
      <c r="B948" t="s">
        <v>3</v>
      </c>
      <c r="C948" s="55" t="s">
        <v>287</v>
      </c>
      <c r="D948" t="s">
        <v>1160</v>
      </c>
      <c r="E948" s="1" t="s">
        <v>1284</v>
      </c>
      <c r="G948" t="s">
        <v>1358</v>
      </c>
    </row>
    <row r="949" spans="1:7" ht="15.75" x14ac:dyDescent="0.25">
      <c r="A949" t="s">
        <v>351</v>
      </c>
      <c r="B949" t="s">
        <v>3</v>
      </c>
      <c r="C949" s="55" t="s">
        <v>297</v>
      </c>
      <c r="D949" t="s">
        <v>1160</v>
      </c>
      <c r="E949" s="1" t="s">
        <v>1284</v>
      </c>
      <c r="G949" t="s">
        <v>1358</v>
      </c>
    </row>
    <row r="950" spans="1:7" ht="15.75" x14ac:dyDescent="0.25">
      <c r="A950" t="s">
        <v>351</v>
      </c>
      <c r="B950" t="s">
        <v>3</v>
      </c>
      <c r="C950" s="55" t="s">
        <v>309</v>
      </c>
      <c r="D950" t="s">
        <v>1160</v>
      </c>
      <c r="E950" s="1" t="s">
        <v>1284</v>
      </c>
      <c r="G950" t="s">
        <v>1358</v>
      </c>
    </row>
    <row r="951" spans="1:7" ht="15.75" x14ac:dyDescent="0.25">
      <c r="A951" t="s">
        <v>351</v>
      </c>
      <c r="B951" t="s">
        <v>3</v>
      </c>
      <c r="C951" s="55" t="s">
        <v>321</v>
      </c>
      <c r="D951" t="s">
        <v>1160</v>
      </c>
      <c r="E951" s="1" t="s">
        <v>1284</v>
      </c>
      <c r="G951" t="s">
        <v>1358</v>
      </c>
    </row>
    <row r="952" spans="1:7" ht="15.75" x14ac:dyDescent="0.25">
      <c r="A952" t="s">
        <v>351</v>
      </c>
      <c r="B952" t="s">
        <v>3</v>
      </c>
      <c r="C952" s="55" t="s">
        <v>333</v>
      </c>
      <c r="D952" t="s">
        <v>1160</v>
      </c>
      <c r="E952" s="1" t="s">
        <v>1284</v>
      </c>
      <c r="G952" t="s">
        <v>1358</v>
      </c>
    </row>
    <row r="953" spans="1:7" ht="15.75" x14ac:dyDescent="0.25">
      <c r="A953" t="s">
        <v>351</v>
      </c>
      <c r="B953" t="s">
        <v>3</v>
      </c>
      <c r="C953" s="55" t="s">
        <v>345</v>
      </c>
      <c r="D953" t="s">
        <v>1160</v>
      </c>
      <c r="E953" s="1" t="s">
        <v>1284</v>
      </c>
      <c r="G953" t="s">
        <v>1358</v>
      </c>
    </row>
    <row r="954" spans="1:7" ht="15.75" x14ac:dyDescent="0.25">
      <c r="A954" t="s">
        <v>351</v>
      </c>
      <c r="B954" t="s">
        <v>3</v>
      </c>
      <c r="C954" s="55" t="s">
        <v>264</v>
      </c>
      <c r="D954" t="s">
        <v>1160</v>
      </c>
      <c r="E954" s="1" t="s">
        <v>1284</v>
      </c>
      <c r="G954" t="s">
        <v>1358</v>
      </c>
    </row>
    <row r="955" spans="1:7" ht="15.75" x14ac:dyDescent="0.25">
      <c r="A955" t="s">
        <v>351</v>
      </c>
      <c r="B955" t="s">
        <v>3</v>
      </c>
      <c r="C955" s="55" t="s">
        <v>276</v>
      </c>
      <c r="D955" t="s">
        <v>1160</v>
      </c>
      <c r="E955" s="1" t="s">
        <v>1284</v>
      </c>
      <c r="G955" t="s">
        <v>1358</v>
      </c>
    </row>
    <row r="956" spans="1:7" ht="15.75" x14ac:dyDescent="0.25">
      <c r="A956" t="s">
        <v>351</v>
      </c>
      <c r="B956" t="s">
        <v>3</v>
      </c>
      <c r="C956" s="55" t="s">
        <v>288</v>
      </c>
      <c r="D956" t="s">
        <v>1160</v>
      </c>
      <c r="E956" s="1" t="s">
        <v>1284</v>
      </c>
      <c r="G956" t="s">
        <v>1358</v>
      </c>
    </row>
    <row r="957" spans="1:7" ht="15.75" x14ac:dyDescent="0.25">
      <c r="A957" t="s">
        <v>351</v>
      </c>
      <c r="B957" t="s">
        <v>3</v>
      </c>
      <c r="C957" s="55" t="s">
        <v>298</v>
      </c>
      <c r="D957" t="s">
        <v>1160</v>
      </c>
      <c r="E957" s="1" t="s">
        <v>1284</v>
      </c>
      <c r="G957" t="s">
        <v>1358</v>
      </c>
    </row>
    <row r="958" spans="1:7" ht="15.75" x14ac:dyDescent="0.25">
      <c r="A958" t="s">
        <v>351</v>
      </c>
      <c r="B958" t="s">
        <v>3</v>
      </c>
      <c r="C958" s="55" t="s">
        <v>310</v>
      </c>
      <c r="D958" t="s">
        <v>1160</v>
      </c>
      <c r="E958" s="1" t="s">
        <v>1284</v>
      </c>
      <c r="G958" t="s">
        <v>1358</v>
      </c>
    </row>
    <row r="959" spans="1:7" ht="15.75" x14ac:dyDescent="0.25">
      <c r="A959" t="s">
        <v>351</v>
      </c>
      <c r="B959" t="s">
        <v>3</v>
      </c>
      <c r="C959" s="55" t="s">
        <v>322</v>
      </c>
      <c r="D959" t="s">
        <v>1160</v>
      </c>
      <c r="E959" s="1" t="s">
        <v>1284</v>
      </c>
      <c r="G959" t="s">
        <v>1358</v>
      </c>
    </row>
    <row r="960" spans="1:7" ht="15.75" x14ac:dyDescent="0.25">
      <c r="A960" t="s">
        <v>351</v>
      </c>
      <c r="B960" t="s">
        <v>3</v>
      </c>
      <c r="C960" s="55" t="s">
        <v>334</v>
      </c>
      <c r="D960" t="s">
        <v>1160</v>
      </c>
      <c r="E960" s="1" t="s">
        <v>1284</v>
      </c>
      <c r="G960" t="s">
        <v>1358</v>
      </c>
    </row>
    <row r="961" spans="1:7" ht="15.75" x14ac:dyDescent="0.25">
      <c r="A961" t="s">
        <v>351</v>
      </c>
      <c r="B961" t="s">
        <v>3</v>
      </c>
      <c r="C961" s="55" t="s">
        <v>346</v>
      </c>
      <c r="D961" t="s">
        <v>1160</v>
      </c>
      <c r="E961" s="1" t="s">
        <v>1284</v>
      </c>
      <c r="G961" t="s">
        <v>1358</v>
      </c>
    </row>
    <row r="962" spans="1:7" ht="15.75" x14ac:dyDescent="0.25">
      <c r="A962" t="s">
        <v>351</v>
      </c>
      <c r="B962" t="s">
        <v>3</v>
      </c>
      <c r="C962" s="55" t="s">
        <v>1158</v>
      </c>
      <c r="D962" t="s">
        <v>1160</v>
      </c>
      <c r="E962" s="1" t="s">
        <v>1284</v>
      </c>
      <c r="G962" t="s">
        <v>1358</v>
      </c>
    </row>
    <row r="963" spans="1:7" ht="15.75" x14ac:dyDescent="0.25">
      <c r="A963" t="s">
        <v>351</v>
      </c>
      <c r="B963" t="s">
        <v>3</v>
      </c>
      <c r="C963" s="55" t="s">
        <v>277</v>
      </c>
      <c r="D963" t="s">
        <v>1160</v>
      </c>
      <c r="E963" s="1" t="s">
        <v>1284</v>
      </c>
      <c r="G963" t="s">
        <v>1358</v>
      </c>
    </row>
    <row r="964" spans="1:7" ht="15.75" x14ac:dyDescent="0.25">
      <c r="A964" t="s">
        <v>351</v>
      </c>
      <c r="B964" t="s">
        <v>3</v>
      </c>
      <c r="C964" s="55" t="s">
        <v>289</v>
      </c>
      <c r="D964" t="s">
        <v>1160</v>
      </c>
      <c r="E964" s="1" t="s">
        <v>1284</v>
      </c>
      <c r="G964" t="s">
        <v>1358</v>
      </c>
    </row>
    <row r="965" spans="1:7" ht="15.75" x14ac:dyDescent="0.25">
      <c r="A965" t="s">
        <v>351</v>
      </c>
      <c r="B965" t="s">
        <v>3</v>
      </c>
      <c r="C965" s="55" t="s">
        <v>299</v>
      </c>
      <c r="D965" t="s">
        <v>1160</v>
      </c>
      <c r="E965" s="1" t="s">
        <v>1284</v>
      </c>
      <c r="G965" t="s">
        <v>1358</v>
      </c>
    </row>
    <row r="966" spans="1:7" ht="15.75" x14ac:dyDescent="0.25">
      <c r="A966" t="s">
        <v>351</v>
      </c>
      <c r="B966" t="s">
        <v>3</v>
      </c>
      <c r="C966" s="55" t="s">
        <v>311</v>
      </c>
      <c r="D966" t="s">
        <v>1160</v>
      </c>
      <c r="E966" s="1" t="s">
        <v>1284</v>
      </c>
      <c r="G966" t="s">
        <v>1358</v>
      </c>
    </row>
    <row r="967" spans="1:7" ht="15.75" x14ac:dyDescent="0.25">
      <c r="A967" t="s">
        <v>351</v>
      </c>
      <c r="B967" t="s">
        <v>3</v>
      </c>
      <c r="C967" s="55" t="s">
        <v>323</v>
      </c>
      <c r="D967" t="s">
        <v>1160</v>
      </c>
      <c r="E967" s="1" t="s">
        <v>1284</v>
      </c>
      <c r="G967" t="s">
        <v>1358</v>
      </c>
    </row>
    <row r="968" spans="1:7" ht="15.75" x14ac:dyDescent="0.25">
      <c r="A968" t="s">
        <v>351</v>
      </c>
      <c r="B968" t="s">
        <v>3</v>
      </c>
      <c r="C968" s="55" t="s">
        <v>335</v>
      </c>
      <c r="D968" t="s">
        <v>1160</v>
      </c>
      <c r="E968" s="1" t="s">
        <v>1284</v>
      </c>
      <c r="G968" t="s">
        <v>1358</v>
      </c>
    </row>
    <row r="969" spans="1:7" ht="15.75" x14ac:dyDescent="0.25">
      <c r="A969" t="s">
        <v>351</v>
      </c>
      <c r="B969" t="s">
        <v>3</v>
      </c>
      <c r="C969" s="55" t="s">
        <v>347</v>
      </c>
      <c r="D969" t="s">
        <v>1160</v>
      </c>
      <c r="E969" s="1" t="s">
        <v>1284</v>
      </c>
      <c r="G969" t="s">
        <v>1358</v>
      </c>
    </row>
    <row r="970" spans="1:7" ht="15.75" x14ac:dyDescent="0.25">
      <c r="A970" t="s">
        <v>351</v>
      </c>
      <c r="B970" t="s">
        <v>3</v>
      </c>
      <c r="C970" s="55" t="s">
        <v>265</v>
      </c>
      <c r="D970" t="s">
        <v>1160</v>
      </c>
      <c r="E970" s="1" t="s">
        <v>1284</v>
      </c>
      <c r="G970" t="s">
        <v>1358</v>
      </c>
    </row>
    <row r="971" spans="1:7" ht="15.75" x14ac:dyDescent="0.25">
      <c r="A971" t="s">
        <v>351</v>
      </c>
      <c r="B971" t="s">
        <v>3</v>
      </c>
      <c r="C971" s="55" t="s">
        <v>278</v>
      </c>
      <c r="D971" t="s">
        <v>1160</v>
      </c>
      <c r="E971" s="1" t="s">
        <v>1284</v>
      </c>
      <c r="G971" t="s">
        <v>1358</v>
      </c>
    </row>
    <row r="972" spans="1:7" ht="15.75" x14ac:dyDescent="0.25">
      <c r="A972" t="s">
        <v>351</v>
      </c>
      <c r="B972" t="s">
        <v>3</v>
      </c>
      <c r="C972" s="55" t="s">
        <v>290</v>
      </c>
      <c r="D972" t="s">
        <v>1160</v>
      </c>
      <c r="E972" s="1" t="s">
        <v>1284</v>
      </c>
      <c r="G972" t="s">
        <v>1358</v>
      </c>
    </row>
    <row r="973" spans="1:7" ht="15.75" x14ac:dyDescent="0.25">
      <c r="A973" t="s">
        <v>351</v>
      </c>
      <c r="B973" t="s">
        <v>3</v>
      </c>
      <c r="C973" s="55" t="s">
        <v>300</v>
      </c>
      <c r="D973" t="s">
        <v>1160</v>
      </c>
      <c r="E973" s="1" t="s">
        <v>1284</v>
      </c>
      <c r="G973" t="s">
        <v>1358</v>
      </c>
    </row>
    <row r="974" spans="1:7" ht="15.75" x14ac:dyDescent="0.25">
      <c r="A974" t="s">
        <v>351</v>
      </c>
      <c r="B974" t="s">
        <v>8</v>
      </c>
      <c r="C974" s="55" t="s">
        <v>312</v>
      </c>
      <c r="D974" t="s">
        <v>1160</v>
      </c>
      <c r="E974" s="1" t="s">
        <v>1284</v>
      </c>
      <c r="G974" t="s">
        <v>1358</v>
      </c>
    </row>
    <row r="975" spans="1:7" ht="15.75" x14ac:dyDescent="0.25">
      <c r="A975" t="s">
        <v>351</v>
      </c>
      <c r="B975" t="s">
        <v>8</v>
      </c>
      <c r="C975" s="55" t="s">
        <v>324</v>
      </c>
      <c r="D975" t="s">
        <v>1160</v>
      </c>
      <c r="E975" s="1" t="s">
        <v>1284</v>
      </c>
      <c r="G975" t="s">
        <v>1358</v>
      </c>
    </row>
    <row r="976" spans="1:7" ht="15.75" x14ac:dyDescent="0.25">
      <c r="A976" t="s">
        <v>351</v>
      </c>
      <c r="B976" t="s">
        <v>8</v>
      </c>
      <c r="C976" s="55" t="s">
        <v>336</v>
      </c>
      <c r="D976" t="s">
        <v>1160</v>
      </c>
      <c r="E976" s="1" t="s">
        <v>1284</v>
      </c>
      <c r="G976" t="s">
        <v>1358</v>
      </c>
    </row>
    <row r="977" spans="1:7" ht="15.75" x14ac:dyDescent="0.25">
      <c r="A977" t="s">
        <v>351</v>
      </c>
      <c r="B977" t="s">
        <v>8</v>
      </c>
      <c r="C977" s="55" t="s">
        <v>348</v>
      </c>
      <c r="D977" t="s">
        <v>1160</v>
      </c>
      <c r="E977" s="1" t="s">
        <v>1284</v>
      </c>
      <c r="G977" t="s">
        <v>1358</v>
      </c>
    </row>
    <row r="978" spans="1:7" ht="15.75" x14ac:dyDescent="0.25">
      <c r="A978" t="s">
        <v>351</v>
      </c>
      <c r="B978" t="s">
        <v>8</v>
      </c>
      <c r="C978" s="55" t="s">
        <v>266</v>
      </c>
      <c r="D978" t="s">
        <v>1160</v>
      </c>
      <c r="E978" s="1" t="s">
        <v>1284</v>
      </c>
      <c r="G978" t="s">
        <v>1358</v>
      </c>
    </row>
    <row r="979" spans="1:7" ht="15.75" x14ac:dyDescent="0.25">
      <c r="A979" t="s">
        <v>351</v>
      </c>
      <c r="B979" t="s">
        <v>1033</v>
      </c>
      <c r="C979" s="55" t="s">
        <v>267</v>
      </c>
      <c r="D979" t="s">
        <v>1160</v>
      </c>
      <c r="E979" s="1" t="s">
        <v>1284</v>
      </c>
      <c r="G979" t="s">
        <v>1358</v>
      </c>
    </row>
    <row r="980" spans="1:7" ht="15.75" x14ac:dyDescent="0.25">
      <c r="A980" t="s">
        <v>351</v>
      </c>
      <c r="B980" t="s">
        <v>256</v>
      </c>
      <c r="C980" s="55" t="s">
        <v>268</v>
      </c>
      <c r="D980" t="s">
        <v>1160</v>
      </c>
      <c r="E980" s="1" t="s">
        <v>1284</v>
      </c>
      <c r="G980" t="s">
        <v>1358</v>
      </c>
    </row>
    <row r="981" spans="1:7" ht="15.75" x14ac:dyDescent="0.25">
      <c r="A981" t="s">
        <v>351</v>
      </c>
      <c r="B981" t="s">
        <v>8</v>
      </c>
      <c r="C981" s="55" t="s">
        <v>279</v>
      </c>
      <c r="D981" t="s">
        <v>1160</v>
      </c>
      <c r="E981" s="1" t="s">
        <v>1284</v>
      </c>
      <c r="G981" t="s">
        <v>1358</v>
      </c>
    </row>
    <row r="982" spans="1:7" ht="15.75" x14ac:dyDescent="0.25">
      <c r="A982" t="s">
        <v>351</v>
      </c>
      <c r="B982" t="s">
        <v>1033</v>
      </c>
      <c r="C982" s="55" t="s">
        <v>280</v>
      </c>
      <c r="D982" t="s">
        <v>1160</v>
      </c>
      <c r="E982" s="1" t="s">
        <v>1284</v>
      </c>
      <c r="G982" t="s">
        <v>1358</v>
      </c>
    </row>
    <row r="983" spans="1:7" ht="15.75" x14ac:dyDescent="0.25">
      <c r="A983" t="s">
        <v>351</v>
      </c>
      <c r="B983" t="s">
        <v>8</v>
      </c>
      <c r="C983" s="55" t="s">
        <v>291</v>
      </c>
      <c r="D983" t="s">
        <v>1160</v>
      </c>
      <c r="E983" s="1" t="s">
        <v>1284</v>
      </c>
      <c r="G983" t="s">
        <v>1358</v>
      </c>
    </row>
    <row r="984" spans="1:7" ht="15.75" x14ac:dyDescent="0.25">
      <c r="A984" t="s">
        <v>351</v>
      </c>
      <c r="B984" t="s">
        <v>1033</v>
      </c>
      <c r="C984" s="55" t="s">
        <v>1159</v>
      </c>
      <c r="D984" t="s">
        <v>1160</v>
      </c>
      <c r="E984" s="1" t="s">
        <v>1284</v>
      </c>
      <c r="G984" t="s">
        <v>1358</v>
      </c>
    </row>
    <row r="985" spans="1:7" ht="15.75" x14ac:dyDescent="0.25">
      <c r="A985" t="s">
        <v>351</v>
      </c>
      <c r="B985" t="s">
        <v>8</v>
      </c>
      <c r="C985" s="55" t="s">
        <v>301</v>
      </c>
      <c r="D985" t="s">
        <v>1160</v>
      </c>
      <c r="E985" s="1" t="s">
        <v>1284</v>
      </c>
      <c r="G985" t="s">
        <v>1358</v>
      </c>
    </row>
    <row r="986" spans="1:7" ht="15.75" x14ac:dyDescent="0.25">
      <c r="A986" t="s">
        <v>351</v>
      </c>
      <c r="B986" t="s">
        <v>1033</v>
      </c>
      <c r="C986" s="55" t="s">
        <v>302</v>
      </c>
      <c r="D986" t="s">
        <v>1160</v>
      </c>
      <c r="E986" s="1" t="s">
        <v>1284</v>
      </c>
      <c r="G986" t="s">
        <v>1358</v>
      </c>
    </row>
    <row r="987" spans="1:7" ht="15.75" x14ac:dyDescent="0.25">
      <c r="A987" t="s">
        <v>351</v>
      </c>
      <c r="B987" t="s">
        <v>8</v>
      </c>
      <c r="C987" s="55" t="s">
        <v>313</v>
      </c>
      <c r="D987" t="s">
        <v>1160</v>
      </c>
      <c r="E987" s="1" t="s">
        <v>1284</v>
      </c>
      <c r="G987" t="s">
        <v>1358</v>
      </c>
    </row>
    <row r="988" spans="1:7" ht="15.75" x14ac:dyDescent="0.25">
      <c r="A988" t="s">
        <v>351</v>
      </c>
      <c r="B988" t="s">
        <v>8</v>
      </c>
      <c r="C988" s="55" t="s">
        <v>314</v>
      </c>
      <c r="D988" t="s">
        <v>1160</v>
      </c>
      <c r="E988" s="1" t="s">
        <v>1284</v>
      </c>
      <c r="G988" t="s">
        <v>1358</v>
      </c>
    </row>
    <row r="989" spans="1:7" ht="15.75" x14ac:dyDescent="0.25">
      <c r="A989" t="s">
        <v>351</v>
      </c>
      <c r="B989" t="s">
        <v>8</v>
      </c>
      <c r="C989" s="55" t="s">
        <v>325</v>
      </c>
      <c r="D989" t="s">
        <v>1160</v>
      </c>
      <c r="E989" s="1" t="s">
        <v>1284</v>
      </c>
      <c r="G989" t="s">
        <v>1358</v>
      </c>
    </row>
    <row r="990" spans="1:7" ht="15.75" x14ac:dyDescent="0.25">
      <c r="A990" t="s">
        <v>351</v>
      </c>
      <c r="B990" t="s">
        <v>256</v>
      </c>
      <c r="C990" s="55" t="s">
        <v>326</v>
      </c>
      <c r="D990" t="s">
        <v>1160</v>
      </c>
      <c r="E990" s="1" t="s">
        <v>1284</v>
      </c>
      <c r="G990" t="s">
        <v>1358</v>
      </c>
    </row>
    <row r="991" spans="1:7" ht="15.75" x14ac:dyDescent="0.25">
      <c r="A991" t="s">
        <v>351</v>
      </c>
      <c r="B991" t="s">
        <v>8</v>
      </c>
      <c r="C991" s="55" t="s">
        <v>337</v>
      </c>
      <c r="D991" t="s">
        <v>1160</v>
      </c>
      <c r="E991" s="1" t="s">
        <v>1284</v>
      </c>
      <c r="G991" t="s">
        <v>1358</v>
      </c>
    </row>
    <row r="992" spans="1:7" ht="15.75" x14ac:dyDescent="0.25">
      <c r="A992" t="s">
        <v>351</v>
      </c>
      <c r="B992" t="s">
        <v>256</v>
      </c>
      <c r="C992" s="55" t="s">
        <v>338</v>
      </c>
      <c r="D992" t="s">
        <v>1160</v>
      </c>
      <c r="E992" s="1" t="s">
        <v>1284</v>
      </c>
      <c r="G992" t="s">
        <v>1358</v>
      </c>
    </row>
    <row r="993" spans="1:7" ht="15.75" x14ac:dyDescent="0.25">
      <c r="A993" t="s">
        <v>351</v>
      </c>
      <c r="B993" t="s">
        <v>1033</v>
      </c>
      <c r="C993" s="55" t="s">
        <v>349</v>
      </c>
      <c r="D993" t="s">
        <v>1160</v>
      </c>
      <c r="E993" s="1" t="s">
        <v>1284</v>
      </c>
      <c r="G993" t="s">
        <v>1358</v>
      </c>
    </row>
    <row r="994" spans="1:7" ht="15.75" x14ac:dyDescent="0.25">
      <c r="A994" t="s">
        <v>351</v>
      </c>
      <c r="B994" t="s">
        <v>256</v>
      </c>
      <c r="C994" s="55" t="s">
        <v>350</v>
      </c>
      <c r="D994" t="s">
        <v>1160</v>
      </c>
      <c r="E994" s="1" t="s">
        <v>1284</v>
      </c>
      <c r="G994" t="s">
        <v>1358</v>
      </c>
    </row>
    <row r="995" spans="1:7" ht="15.75" x14ac:dyDescent="0.25">
      <c r="A995" t="s">
        <v>351</v>
      </c>
      <c r="B995" t="s">
        <v>8</v>
      </c>
      <c r="C995" s="55" t="s">
        <v>1218</v>
      </c>
      <c r="D995" t="s">
        <v>1160</v>
      </c>
      <c r="E995" s="1" t="s">
        <v>1284</v>
      </c>
      <c r="G995" t="s">
        <v>1358</v>
      </c>
    </row>
    <row r="996" spans="1:7" ht="15.75" x14ac:dyDescent="0.25">
      <c r="A996" t="s">
        <v>351</v>
      </c>
      <c r="B996" t="s">
        <v>8</v>
      </c>
      <c r="C996" s="55" t="s">
        <v>434</v>
      </c>
      <c r="D996" t="s">
        <v>1160</v>
      </c>
      <c r="E996" s="1" t="s">
        <v>1284</v>
      </c>
      <c r="G996" t="s">
        <v>1358</v>
      </c>
    </row>
    <row r="997" spans="1:7" ht="15.75" x14ac:dyDescent="0.25">
      <c r="A997" t="s">
        <v>351</v>
      </c>
      <c r="B997" t="s">
        <v>3</v>
      </c>
      <c r="C997" s="55" t="s">
        <v>352</v>
      </c>
      <c r="E997" s="1" t="s">
        <v>1285</v>
      </c>
      <c r="G997" t="s">
        <v>1358</v>
      </c>
    </row>
    <row r="998" spans="1:7" ht="15.75" x14ac:dyDescent="0.25">
      <c r="A998" t="s">
        <v>351</v>
      </c>
      <c r="B998" t="s">
        <v>3</v>
      </c>
      <c r="C998" s="55" t="s">
        <v>359</v>
      </c>
      <c r="E998" s="1" t="s">
        <v>1285</v>
      </c>
      <c r="G998" t="s">
        <v>1358</v>
      </c>
    </row>
    <row r="999" spans="1:7" ht="15.75" x14ac:dyDescent="0.25">
      <c r="A999" t="s">
        <v>351</v>
      </c>
      <c r="B999" t="s">
        <v>3</v>
      </c>
      <c r="C999" s="55" t="s">
        <v>543</v>
      </c>
      <c r="E999" s="1" t="s">
        <v>1285</v>
      </c>
      <c r="G999" t="s">
        <v>1358</v>
      </c>
    </row>
    <row r="1000" spans="1:7" ht="15.75" x14ac:dyDescent="0.25">
      <c r="A1000" t="s">
        <v>351</v>
      </c>
      <c r="B1000" t="s">
        <v>3</v>
      </c>
      <c r="C1000" s="55" t="s">
        <v>360</v>
      </c>
      <c r="E1000" s="1" t="s">
        <v>1285</v>
      </c>
      <c r="G1000" t="s">
        <v>1358</v>
      </c>
    </row>
    <row r="1001" spans="1:7" ht="15.75" x14ac:dyDescent="0.25">
      <c r="A1001" t="s">
        <v>351</v>
      </c>
      <c r="B1001" t="s">
        <v>3</v>
      </c>
      <c r="C1001" s="55" t="s">
        <v>544</v>
      </c>
      <c r="E1001" s="1" t="s">
        <v>1285</v>
      </c>
      <c r="G1001" t="s">
        <v>1358</v>
      </c>
    </row>
    <row r="1002" spans="1:7" ht="15.75" x14ac:dyDescent="0.25">
      <c r="A1002" t="s">
        <v>351</v>
      </c>
      <c r="B1002" t="s">
        <v>1033</v>
      </c>
      <c r="C1002" s="55" t="s">
        <v>353</v>
      </c>
      <c r="E1002" s="1" t="s">
        <v>1285</v>
      </c>
      <c r="G1002" t="s">
        <v>1358</v>
      </c>
    </row>
    <row r="1003" spans="1:7" ht="15.75" x14ac:dyDescent="0.25">
      <c r="A1003" t="s">
        <v>351</v>
      </c>
      <c r="B1003" t="s">
        <v>3</v>
      </c>
      <c r="C1003" s="55" t="s">
        <v>354</v>
      </c>
      <c r="E1003" s="1" t="s">
        <v>1285</v>
      </c>
      <c r="G1003" t="s">
        <v>1358</v>
      </c>
    </row>
    <row r="1004" spans="1:7" ht="15.75" x14ac:dyDescent="0.25">
      <c r="A1004" t="s">
        <v>351</v>
      </c>
      <c r="B1004" t="s">
        <v>8</v>
      </c>
      <c r="C1004" s="55" t="s">
        <v>361</v>
      </c>
      <c r="E1004" s="1" t="s">
        <v>1285</v>
      </c>
      <c r="G1004" t="s">
        <v>1358</v>
      </c>
    </row>
    <row r="1005" spans="1:7" ht="15.75" x14ac:dyDescent="0.25">
      <c r="A1005" t="s">
        <v>351</v>
      </c>
      <c r="B1005" t="s">
        <v>3</v>
      </c>
      <c r="C1005" s="55" t="s">
        <v>362</v>
      </c>
      <c r="E1005" s="1" t="s">
        <v>1285</v>
      </c>
      <c r="G1005" t="s">
        <v>1358</v>
      </c>
    </row>
    <row r="1006" spans="1:7" ht="15.75" x14ac:dyDescent="0.25">
      <c r="A1006" t="s">
        <v>351</v>
      </c>
      <c r="B1006" t="s">
        <v>3</v>
      </c>
      <c r="C1006" s="55" t="s">
        <v>363</v>
      </c>
      <c r="E1006" s="1" t="s">
        <v>1285</v>
      </c>
      <c r="G1006" t="s">
        <v>1358</v>
      </c>
    </row>
    <row r="1007" spans="1:7" ht="15.75" x14ac:dyDescent="0.25">
      <c r="A1007" t="s">
        <v>351</v>
      </c>
      <c r="B1007" t="s">
        <v>3</v>
      </c>
      <c r="C1007" s="55" t="s">
        <v>355</v>
      </c>
      <c r="E1007" s="1" t="s">
        <v>1285</v>
      </c>
      <c r="G1007" t="s">
        <v>1358</v>
      </c>
    </row>
    <row r="1008" spans="1:7" ht="15.75" x14ac:dyDescent="0.25">
      <c r="A1008" t="s">
        <v>351</v>
      </c>
      <c r="B1008" t="s">
        <v>3</v>
      </c>
      <c r="C1008" s="55" t="s">
        <v>364</v>
      </c>
      <c r="E1008" s="1" t="s">
        <v>1285</v>
      </c>
      <c r="G1008" t="s">
        <v>1358</v>
      </c>
    </row>
    <row r="1009" spans="1:7" ht="15.75" x14ac:dyDescent="0.25">
      <c r="A1009" t="s">
        <v>351</v>
      </c>
      <c r="B1009" t="s">
        <v>3</v>
      </c>
      <c r="C1009" s="55" t="s">
        <v>356</v>
      </c>
      <c r="E1009" s="1" t="s">
        <v>1285</v>
      </c>
      <c r="G1009" t="s">
        <v>1358</v>
      </c>
    </row>
    <row r="1010" spans="1:7" ht="15.75" x14ac:dyDescent="0.25">
      <c r="A1010" t="s">
        <v>351</v>
      </c>
      <c r="B1010" t="s">
        <v>3</v>
      </c>
      <c r="C1010" s="55" t="s">
        <v>365</v>
      </c>
      <c r="E1010" s="1" t="s">
        <v>1285</v>
      </c>
      <c r="G1010" t="s">
        <v>1358</v>
      </c>
    </row>
    <row r="1011" spans="1:7" ht="15.75" x14ac:dyDescent="0.25">
      <c r="A1011" t="s">
        <v>351</v>
      </c>
      <c r="B1011" t="s">
        <v>3</v>
      </c>
      <c r="C1011" s="55" t="s">
        <v>357</v>
      </c>
      <c r="E1011" s="1" t="s">
        <v>1285</v>
      </c>
      <c r="G1011" t="s">
        <v>1358</v>
      </c>
    </row>
    <row r="1012" spans="1:7" ht="15.75" x14ac:dyDescent="0.25">
      <c r="A1012" t="s">
        <v>351</v>
      </c>
      <c r="B1012" t="s">
        <v>3</v>
      </c>
      <c r="C1012" s="55" t="s">
        <v>366</v>
      </c>
      <c r="E1012" s="1" t="s">
        <v>1285</v>
      </c>
      <c r="G1012" t="s">
        <v>1358</v>
      </c>
    </row>
    <row r="1013" spans="1:7" ht="15.75" x14ac:dyDescent="0.25">
      <c r="A1013" t="s">
        <v>351</v>
      </c>
      <c r="B1013" t="s">
        <v>1033</v>
      </c>
      <c r="C1013" s="55" t="s">
        <v>358</v>
      </c>
      <c r="E1013" s="1" t="s">
        <v>1285</v>
      </c>
      <c r="G1013" t="s">
        <v>1358</v>
      </c>
    </row>
    <row r="1014" spans="1:7" ht="15.75" x14ac:dyDescent="0.25">
      <c r="A1014" t="s">
        <v>351</v>
      </c>
      <c r="B1014" t="s">
        <v>3</v>
      </c>
      <c r="C1014" s="55" t="s">
        <v>435</v>
      </c>
      <c r="D1014" t="s">
        <v>1160</v>
      </c>
      <c r="E1014" s="1" t="s">
        <v>1286</v>
      </c>
      <c r="G1014" t="s">
        <v>1358</v>
      </c>
    </row>
    <row r="1015" spans="1:7" ht="15.75" x14ac:dyDescent="0.25">
      <c r="A1015" t="s">
        <v>351</v>
      </c>
      <c r="B1015" t="s">
        <v>3</v>
      </c>
      <c r="C1015" s="55" t="s">
        <v>448</v>
      </c>
      <c r="D1015" t="s">
        <v>1160</v>
      </c>
      <c r="E1015" s="1" t="s">
        <v>1286</v>
      </c>
      <c r="G1015" t="s">
        <v>1358</v>
      </c>
    </row>
    <row r="1016" spans="1:7" ht="15.75" x14ac:dyDescent="0.25">
      <c r="A1016" t="s">
        <v>351</v>
      </c>
      <c r="B1016" t="s">
        <v>3</v>
      </c>
      <c r="C1016" s="55" t="s">
        <v>460</v>
      </c>
      <c r="D1016" t="s">
        <v>1160</v>
      </c>
      <c r="E1016" s="1" t="s">
        <v>1286</v>
      </c>
      <c r="G1016" t="s">
        <v>1358</v>
      </c>
    </row>
    <row r="1017" spans="1:7" ht="15.75" x14ac:dyDescent="0.25">
      <c r="A1017" t="s">
        <v>351</v>
      </c>
      <c r="B1017" t="s">
        <v>3</v>
      </c>
      <c r="C1017" s="55" t="s">
        <v>470</v>
      </c>
      <c r="D1017" t="s">
        <v>1160</v>
      </c>
      <c r="E1017" s="1" t="s">
        <v>1286</v>
      </c>
      <c r="G1017" t="s">
        <v>1358</v>
      </c>
    </row>
    <row r="1018" spans="1:7" ht="15.75" x14ac:dyDescent="0.25">
      <c r="A1018" t="s">
        <v>351</v>
      </c>
      <c r="B1018" t="s">
        <v>3</v>
      </c>
      <c r="C1018" s="55" t="s">
        <v>436</v>
      </c>
      <c r="D1018" t="s">
        <v>1160</v>
      </c>
      <c r="E1018" s="1" t="s">
        <v>1286</v>
      </c>
      <c r="G1018" t="s">
        <v>1358</v>
      </c>
    </row>
    <row r="1019" spans="1:7" ht="15.75" x14ac:dyDescent="0.25">
      <c r="A1019" t="s">
        <v>351</v>
      </c>
      <c r="B1019" t="s">
        <v>3</v>
      </c>
      <c r="C1019" s="55" t="s">
        <v>436</v>
      </c>
      <c r="D1019" t="s">
        <v>1160</v>
      </c>
      <c r="E1019" s="1" t="s">
        <v>1286</v>
      </c>
      <c r="G1019" t="s">
        <v>1358</v>
      </c>
    </row>
    <row r="1020" spans="1:7" ht="15.75" x14ac:dyDescent="0.25">
      <c r="A1020" t="s">
        <v>351</v>
      </c>
      <c r="B1020" t="s">
        <v>3</v>
      </c>
      <c r="C1020" s="55" t="s">
        <v>449</v>
      </c>
      <c r="D1020" t="s">
        <v>1160</v>
      </c>
      <c r="E1020" s="1" t="s">
        <v>1286</v>
      </c>
      <c r="G1020" t="s">
        <v>1358</v>
      </c>
    </row>
    <row r="1021" spans="1:7" ht="15.75" x14ac:dyDescent="0.25">
      <c r="A1021" t="s">
        <v>351</v>
      </c>
      <c r="B1021" t="s">
        <v>3</v>
      </c>
      <c r="C1021" s="55" t="s">
        <v>461</v>
      </c>
      <c r="D1021" t="s">
        <v>1160</v>
      </c>
      <c r="E1021" s="1" t="s">
        <v>1286</v>
      </c>
      <c r="G1021" t="s">
        <v>1358</v>
      </c>
    </row>
    <row r="1022" spans="1:7" ht="15.75" x14ac:dyDescent="0.25">
      <c r="A1022" t="s">
        <v>351</v>
      </c>
      <c r="B1022" t="s">
        <v>3</v>
      </c>
      <c r="C1022" s="55" t="s">
        <v>471</v>
      </c>
      <c r="D1022" t="s">
        <v>1160</v>
      </c>
      <c r="E1022" s="1" t="s">
        <v>1286</v>
      </c>
      <c r="G1022" t="s">
        <v>1358</v>
      </c>
    </row>
    <row r="1023" spans="1:7" ht="15.75" x14ac:dyDescent="0.25">
      <c r="A1023" t="s">
        <v>351</v>
      </c>
      <c r="B1023" t="s">
        <v>3</v>
      </c>
      <c r="C1023" s="55" t="s">
        <v>482</v>
      </c>
      <c r="D1023" t="s">
        <v>1160</v>
      </c>
      <c r="E1023" s="1" t="s">
        <v>1286</v>
      </c>
      <c r="G1023" t="s">
        <v>1358</v>
      </c>
    </row>
    <row r="1024" spans="1:7" ht="15.75" x14ac:dyDescent="0.25">
      <c r="A1024" t="s">
        <v>351</v>
      </c>
      <c r="B1024" t="s">
        <v>3</v>
      </c>
      <c r="C1024" s="55" t="s">
        <v>437</v>
      </c>
      <c r="D1024" t="s">
        <v>1160</v>
      </c>
      <c r="E1024" s="1" t="s">
        <v>1286</v>
      </c>
      <c r="G1024" t="s">
        <v>1358</v>
      </c>
    </row>
    <row r="1025" spans="1:7" ht="15.75" x14ac:dyDescent="0.25">
      <c r="A1025" t="s">
        <v>351</v>
      </c>
      <c r="B1025" t="s">
        <v>3</v>
      </c>
      <c r="C1025" s="55" t="s">
        <v>450</v>
      </c>
      <c r="D1025" t="s">
        <v>1160</v>
      </c>
      <c r="E1025" s="1" t="s">
        <v>1286</v>
      </c>
      <c r="G1025" t="s">
        <v>1358</v>
      </c>
    </row>
    <row r="1026" spans="1:7" ht="15.75" x14ac:dyDescent="0.25">
      <c r="A1026" t="s">
        <v>351</v>
      </c>
      <c r="B1026" t="s">
        <v>3</v>
      </c>
      <c r="C1026" s="55" t="s">
        <v>462</v>
      </c>
      <c r="D1026" t="s">
        <v>1160</v>
      </c>
      <c r="E1026" s="1" t="s">
        <v>1286</v>
      </c>
      <c r="G1026" t="s">
        <v>1358</v>
      </c>
    </row>
    <row r="1027" spans="1:7" ht="15.75" x14ac:dyDescent="0.25">
      <c r="A1027" t="s">
        <v>351</v>
      </c>
      <c r="B1027" t="s">
        <v>3</v>
      </c>
      <c r="C1027" s="55" t="s">
        <v>472</v>
      </c>
      <c r="D1027" t="s">
        <v>1160</v>
      </c>
      <c r="E1027" s="1" t="s">
        <v>1286</v>
      </c>
      <c r="G1027" t="s">
        <v>1358</v>
      </c>
    </row>
    <row r="1028" spans="1:7" ht="15.75" x14ac:dyDescent="0.25">
      <c r="A1028" t="s">
        <v>351</v>
      </c>
      <c r="B1028" t="s">
        <v>3</v>
      </c>
      <c r="C1028" s="55" t="s">
        <v>483</v>
      </c>
      <c r="D1028" t="s">
        <v>1160</v>
      </c>
      <c r="E1028" s="1" t="s">
        <v>1286</v>
      </c>
      <c r="G1028" t="s">
        <v>1358</v>
      </c>
    </row>
    <row r="1029" spans="1:7" ht="15.75" x14ac:dyDescent="0.25">
      <c r="A1029" t="s">
        <v>351</v>
      </c>
      <c r="B1029" t="s">
        <v>3</v>
      </c>
      <c r="C1029" s="55" t="s">
        <v>438</v>
      </c>
      <c r="D1029" t="s">
        <v>1160</v>
      </c>
      <c r="E1029" s="1" t="s">
        <v>1286</v>
      </c>
      <c r="G1029" t="s">
        <v>1358</v>
      </c>
    </row>
    <row r="1030" spans="1:7" ht="15.75" x14ac:dyDescent="0.25">
      <c r="A1030" t="s">
        <v>351</v>
      </c>
      <c r="B1030" t="s">
        <v>3</v>
      </c>
      <c r="C1030" s="55" t="s">
        <v>451</v>
      </c>
      <c r="D1030" t="s">
        <v>1160</v>
      </c>
      <c r="E1030" s="1" t="s">
        <v>1286</v>
      </c>
      <c r="G1030" t="s">
        <v>1358</v>
      </c>
    </row>
    <row r="1031" spans="1:7" ht="15.75" x14ac:dyDescent="0.25">
      <c r="A1031" t="s">
        <v>351</v>
      </c>
      <c r="B1031" t="s">
        <v>3</v>
      </c>
      <c r="C1031" s="55" t="s">
        <v>463</v>
      </c>
      <c r="D1031" t="s">
        <v>1160</v>
      </c>
      <c r="E1031" s="1" t="s">
        <v>1286</v>
      </c>
      <c r="G1031" t="s">
        <v>1358</v>
      </c>
    </row>
    <row r="1032" spans="1:7" ht="15.75" x14ac:dyDescent="0.25">
      <c r="A1032" t="s">
        <v>351</v>
      </c>
      <c r="B1032" t="s">
        <v>3</v>
      </c>
      <c r="C1032" s="55" t="s">
        <v>473</v>
      </c>
      <c r="D1032" t="s">
        <v>1160</v>
      </c>
      <c r="E1032" s="1" t="s">
        <v>1286</v>
      </c>
      <c r="G1032" t="s">
        <v>1358</v>
      </c>
    </row>
    <row r="1033" spans="1:7" ht="15.75" x14ac:dyDescent="0.25">
      <c r="A1033" t="s">
        <v>351</v>
      </c>
      <c r="B1033" t="s">
        <v>3</v>
      </c>
      <c r="C1033" s="55" t="s">
        <v>484</v>
      </c>
      <c r="D1033" t="s">
        <v>1160</v>
      </c>
      <c r="E1033" s="1" t="s">
        <v>1286</v>
      </c>
      <c r="G1033" t="s">
        <v>1358</v>
      </c>
    </row>
    <row r="1034" spans="1:7" ht="15.75" x14ac:dyDescent="0.25">
      <c r="A1034" t="s">
        <v>351</v>
      </c>
      <c r="B1034" t="s">
        <v>3</v>
      </c>
      <c r="C1034" s="55" t="s">
        <v>439</v>
      </c>
      <c r="D1034" t="s">
        <v>1160</v>
      </c>
      <c r="E1034" s="1" t="s">
        <v>1286</v>
      </c>
      <c r="G1034" t="s">
        <v>1358</v>
      </c>
    </row>
    <row r="1035" spans="1:7" ht="15.75" x14ac:dyDescent="0.25">
      <c r="A1035" t="s">
        <v>351</v>
      </c>
      <c r="B1035" t="s">
        <v>3</v>
      </c>
      <c r="C1035" s="55" t="s">
        <v>452</v>
      </c>
      <c r="D1035" t="s">
        <v>1160</v>
      </c>
      <c r="E1035" s="1" t="s">
        <v>1286</v>
      </c>
      <c r="G1035" t="s">
        <v>1358</v>
      </c>
    </row>
    <row r="1036" spans="1:7" ht="15.75" x14ac:dyDescent="0.25">
      <c r="A1036" t="s">
        <v>351</v>
      </c>
      <c r="B1036" t="s">
        <v>3</v>
      </c>
      <c r="C1036" s="55" t="s">
        <v>1161</v>
      </c>
      <c r="D1036" t="s">
        <v>1160</v>
      </c>
      <c r="E1036" s="1" t="s">
        <v>1286</v>
      </c>
      <c r="G1036" t="s">
        <v>1358</v>
      </c>
    </row>
    <row r="1037" spans="1:7" ht="15.75" x14ac:dyDescent="0.25">
      <c r="A1037" t="s">
        <v>351</v>
      </c>
      <c r="B1037" t="s">
        <v>3</v>
      </c>
      <c r="C1037" s="55" t="s">
        <v>474</v>
      </c>
      <c r="D1037" t="s">
        <v>1160</v>
      </c>
      <c r="E1037" s="1" t="s">
        <v>1286</v>
      </c>
      <c r="G1037" t="s">
        <v>1358</v>
      </c>
    </row>
    <row r="1038" spans="1:7" ht="15.75" x14ac:dyDescent="0.25">
      <c r="A1038" t="s">
        <v>351</v>
      </c>
      <c r="B1038" t="s">
        <v>3</v>
      </c>
      <c r="C1038" s="55" t="s">
        <v>485</v>
      </c>
      <c r="D1038" t="s">
        <v>1160</v>
      </c>
      <c r="E1038" s="1" t="s">
        <v>1286</v>
      </c>
      <c r="G1038" t="s">
        <v>1358</v>
      </c>
    </row>
    <row r="1039" spans="1:7" ht="15.75" x14ac:dyDescent="0.25">
      <c r="A1039" t="s">
        <v>351</v>
      </c>
      <c r="B1039" t="s">
        <v>3</v>
      </c>
      <c r="C1039" s="55" t="s">
        <v>440</v>
      </c>
      <c r="D1039" t="s">
        <v>1160</v>
      </c>
      <c r="E1039" s="1" t="s">
        <v>1286</v>
      </c>
      <c r="G1039" t="s">
        <v>1358</v>
      </c>
    </row>
    <row r="1040" spans="1:7" ht="15.75" x14ac:dyDescent="0.25">
      <c r="A1040" t="s">
        <v>351</v>
      </c>
      <c r="B1040" t="s">
        <v>3</v>
      </c>
      <c r="C1040" s="55" t="s">
        <v>453</v>
      </c>
      <c r="D1040" t="s">
        <v>1160</v>
      </c>
      <c r="E1040" s="1" t="s">
        <v>1286</v>
      </c>
      <c r="G1040" t="s">
        <v>1358</v>
      </c>
    </row>
    <row r="1041" spans="1:7" ht="15.75" x14ac:dyDescent="0.25">
      <c r="A1041" t="s">
        <v>351</v>
      </c>
      <c r="B1041" t="s">
        <v>3</v>
      </c>
      <c r="C1041" s="55" t="s">
        <v>464</v>
      </c>
      <c r="D1041" t="s">
        <v>1160</v>
      </c>
      <c r="E1041" s="1" t="s">
        <v>1286</v>
      </c>
      <c r="G1041" t="s">
        <v>1358</v>
      </c>
    </row>
    <row r="1042" spans="1:7" ht="15.75" x14ac:dyDescent="0.25">
      <c r="C1042" s="55" t="s">
        <v>1186</v>
      </c>
      <c r="D1042" t="s">
        <v>1160</v>
      </c>
      <c r="E1042" s="1" t="s">
        <v>1286</v>
      </c>
      <c r="G1042" t="s">
        <v>1358</v>
      </c>
    </row>
    <row r="1043" spans="1:7" ht="15.75" x14ac:dyDescent="0.25">
      <c r="A1043" t="s">
        <v>351</v>
      </c>
      <c r="B1043" t="s">
        <v>3</v>
      </c>
      <c r="C1043" s="55" t="s">
        <v>475</v>
      </c>
      <c r="D1043" t="s">
        <v>1160</v>
      </c>
      <c r="E1043" s="1" t="s">
        <v>1286</v>
      </c>
      <c r="G1043" t="s">
        <v>1358</v>
      </c>
    </row>
    <row r="1044" spans="1:7" ht="15.75" x14ac:dyDescent="0.25">
      <c r="A1044" t="s">
        <v>351</v>
      </c>
      <c r="B1044" t="s">
        <v>3</v>
      </c>
      <c r="C1044" s="55" t="s">
        <v>486</v>
      </c>
      <c r="D1044" t="s">
        <v>1160</v>
      </c>
      <c r="E1044" s="1" t="s">
        <v>1286</v>
      </c>
      <c r="G1044" t="s">
        <v>1358</v>
      </c>
    </row>
    <row r="1045" spans="1:7" ht="15.75" x14ac:dyDescent="0.25">
      <c r="A1045" t="s">
        <v>351</v>
      </c>
      <c r="B1045" t="s">
        <v>3</v>
      </c>
      <c r="C1045" s="55" t="s">
        <v>441</v>
      </c>
      <c r="D1045" t="s">
        <v>1160</v>
      </c>
      <c r="E1045" s="1" t="s">
        <v>1286</v>
      </c>
      <c r="G1045" t="s">
        <v>1358</v>
      </c>
    </row>
    <row r="1046" spans="1:7" ht="15.75" x14ac:dyDescent="0.25">
      <c r="A1046" t="s">
        <v>351</v>
      </c>
      <c r="B1046" t="s">
        <v>3</v>
      </c>
      <c r="C1046" s="55" t="s">
        <v>454</v>
      </c>
      <c r="D1046" t="s">
        <v>1160</v>
      </c>
      <c r="E1046" s="1" t="s">
        <v>1286</v>
      </c>
      <c r="G1046" t="s">
        <v>1358</v>
      </c>
    </row>
    <row r="1047" spans="1:7" ht="15.75" x14ac:dyDescent="0.25">
      <c r="A1047" t="s">
        <v>351</v>
      </c>
      <c r="B1047" t="s">
        <v>3</v>
      </c>
      <c r="C1047" s="55" t="s">
        <v>465</v>
      </c>
      <c r="D1047" t="s">
        <v>1160</v>
      </c>
      <c r="E1047" s="1" t="s">
        <v>1286</v>
      </c>
      <c r="G1047" t="s">
        <v>1358</v>
      </c>
    </row>
    <row r="1048" spans="1:7" ht="15.75" x14ac:dyDescent="0.25">
      <c r="A1048" t="s">
        <v>351</v>
      </c>
      <c r="B1048" t="s">
        <v>3</v>
      </c>
      <c r="C1048" s="55" t="s">
        <v>476</v>
      </c>
      <c r="D1048" t="s">
        <v>1160</v>
      </c>
      <c r="E1048" s="1" t="s">
        <v>1286</v>
      </c>
      <c r="G1048" t="s">
        <v>1358</v>
      </c>
    </row>
    <row r="1049" spans="1:7" ht="15.75" x14ac:dyDescent="0.25">
      <c r="A1049" t="s">
        <v>351</v>
      </c>
      <c r="B1049" t="s">
        <v>3</v>
      </c>
      <c r="C1049" s="55" t="s">
        <v>487</v>
      </c>
      <c r="D1049" t="s">
        <v>1160</v>
      </c>
      <c r="E1049" s="1" t="s">
        <v>1286</v>
      </c>
      <c r="G1049" t="s">
        <v>1358</v>
      </c>
    </row>
    <row r="1050" spans="1:7" ht="15.75" x14ac:dyDescent="0.25">
      <c r="A1050" t="s">
        <v>351</v>
      </c>
      <c r="B1050" t="s">
        <v>3</v>
      </c>
      <c r="C1050" s="55" t="s">
        <v>442</v>
      </c>
      <c r="D1050" t="s">
        <v>1160</v>
      </c>
      <c r="E1050" s="1" t="s">
        <v>1286</v>
      </c>
      <c r="G1050" t="s">
        <v>1358</v>
      </c>
    </row>
    <row r="1051" spans="1:7" ht="15.75" x14ac:dyDescent="0.25">
      <c r="A1051" t="s">
        <v>351</v>
      </c>
      <c r="B1051" t="s">
        <v>3</v>
      </c>
      <c r="C1051" s="55" t="s">
        <v>455</v>
      </c>
      <c r="D1051" t="s">
        <v>1160</v>
      </c>
      <c r="E1051" s="1" t="s">
        <v>1286</v>
      </c>
      <c r="G1051" t="s">
        <v>1358</v>
      </c>
    </row>
    <row r="1052" spans="1:7" ht="15.75" x14ac:dyDescent="0.25">
      <c r="A1052" t="s">
        <v>351</v>
      </c>
      <c r="B1052" t="s">
        <v>3</v>
      </c>
      <c r="C1052" s="55" t="s">
        <v>466</v>
      </c>
      <c r="D1052" t="s">
        <v>1160</v>
      </c>
      <c r="E1052" s="1" t="s">
        <v>1286</v>
      </c>
      <c r="G1052" t="s">
        <v>1358</v>
      </c>
    </row>
    <row r="1053" spans="1:7" ht="15.75" x14ac:dyDescent="0.25">
      <c r="A1053" t="s">
        <v>351</v>
      </c>
      <c r="B1053" t="s">
        <v>3</v>
      </c>
      <c r="C1053" s="55" t="s">
        <v>477</v>
      </c>
      <c r="D1053" t="s">
        <v>1160</v>
      </c>
      <c r="E1053" s="1" t="s">
        <v>1286</v>
      </c>
      <c r="G1053" t="s">
        <v>1358</v>
      </c>
    </row>
    <row r="1054" spans="1:7" ht="15.75" x14ac:dyDescent="0.25">
      <c r="A1054" t="s">
        <v>351</v>
      </c>
      <c r="B1054" t="s">
        <v>3</v>
      </c>
      <c r="C1054" s="55" t="s">
        <v>444</v>
      </c>
      <c r="D1054" t="s">
        <v>1160</v>
      </c>
      <c r="E1054" s="1" t="s">
        <v>1286</v>
      </c>
      <c r="G1054" t="s">
        <v>1358</v>
      </c>
    </row>
    <row r="1055" spans="1:7" ht="15.75" x14ac:dyDescent="0.25">
      <c r="A1055" t="s">
        <v>351</v>
      </c>
      <c r="B1055" t="s">
        <v>3</v>
      </c>
      <c r="C1055" s="55" t="s">
        <v>444</v>
      </c>
      <c r="D1055" t="s">
        <v>1160</v>
      </c>
      <c r="E1055" s="1" t="s">
        <v>1286</v>
      </c>
      <c r="G1055" t="s">
        <v>1358</v>
      </c>
    </row>
    <row r="1056" spans="1:7" ht="15.75" x14ac:dyDescent="0.25">
      <c r="A1056" t="s">
        <v>351</v>
      </c>
      <c r="B1056" t="s">
        <v>3</v>
      </c>
      <c r="C1056" s="55" t="s">
        <v>443</v>
      </c>
      <c r="D1056" t="s">
        <v>1160</v>
      </c>
      <c r="E1056" s="1" t="s">
        <v>1286</v>
      </c>
      <c r="G1056" t="s">
        <v>1358</v>
      </c>
    </row>
    <row r="1057" spans="1:7" ht="15.75" x14ac:dyDescent="0.25">
      <c r="A1057" t="s">
        <v>351</v>
      </c>
      <c r="B1057" t="s">
        <v>3</v>
      </c>
      <c r="C1057" s="55" t="s">
        <v>456</v>
      </c>
      <c r="D1057" t="s">
        <v>1160</v>
      </c>
      <c r="E1057" s="1" t="s">
        <v>1286</v>
      </c>
      <c r="G1057" t="s">
        <v>1358</v>
      </c>
    </row>
    <row r="1058" spans="1:7" ht="15.75" x14ac:dyDescent="0.25">
      <c r="A1058" t="s">
        <v>351</v>
      </c>
      <c r="B1058" t="s">
        <v>8</v>
      </c>
      <c r="C1058" s="55" t="s">
        <v>478</v>
      </c>
      <c r="D1058" t="s">
        <v>1160</v>
      </c>
      <c r="E1058" s="1" t="s">
        <v>1286</v>
      </c>
      <c r="G1058" t="s">
        <v>1358</v>
      </c>
    </row>
    <row r="1059" spans="1:7" ht="15.75" x14ac:dyDescent="0.25">
      <c r="A1059" t="s">
        <v>351</v>
      </c>
      <c r="B1059" t="s">
        <v>8</v>
      </c>
      <c r="C1059" s="55" t="s">
        <v>488</v>
      </c>
      <c r="D1059" t="s">
        <v>1160</v>
      </c>
      <c r="E1059" s="1" t="s">
        <v>1286</v>
      </c>
      <c r="G1059" t="s">
        <v>1358</v>
      </c>
    </row>
    <row r="1060" spans="1:7" ht="15.75" x14ac:dyDescent="0.25">
      <c r="A1060" t="s">
        <v>351</v>
      </c>
      <c r="B1060" t="s">
        <v>8</v>
      </c>
      <c r="C1060" s="55" t="s">
        <v>445</v>
      </c>
      <c r="D1060" t="s">
        <v>1160</v>
      </c>
      <c r="E1060" s="1" t="s">
        <v>1286</v>
      </c>
      <c r="G1060" t="s">
        <v>1358</v>
      </c>
    </row>
    <row r="1061" spans="1:7" ht="15.75" x14ac:dyDescent="0.25">
      <c r="A1061" t="s">
        <v>351</v>
      </c>
      <c r="B1061" t="s">
        <v>8</v>
      </c>
      <c r="C1061" s="55" t="s">
        <v>457</v>
      </c>
      <c r="D1061" t="s">
        <v>1160</v>
      </c>
      <c r="E1061" s="1" t="s">
        <v>1286</v>
      </c>
      <c r="G1061" t="s">
        <v>1358</v>
      </c>
    </row>
    <row r="1062" spans="1:7" ht="15.75" x14ac:dyDescent="0.25">
      <c r="A1062" t="s">
        <v>351</v>
      </c>
      <c r="B1062" t="s">
        <v>8</v>
      </c>
      <c r="C1062" s="55" t="s">
        <v>467</v>
      </c>
      <c r="D1062" t="s">
        <v>1160</v>
      </c>
      <c r="E1062" s="1" t="s">
        <v>1286</v>
      </c>
      <c r="G1062" t="s">
        <v>1358</v>
      </c>
    </row>
    <row r="1063" spans="1:7" ht="15.75" x14ac:dyDescent="0.25">
      <c r="A1063" t="s">
        <v>351</v>
      </c>
      <c r="B1063" t="s">
        <v>8</v>
      </c>
      <c r="C1063" s="55" t="s">
        <v>479</v>
      </c>
      <c r="D1063" t="s">
        <v>1160</v>
      </c>
      <c r="E1063" s="1" t="s">
        <v>1286</v>
      </c>
      <c r="G1063" t="s">
        <v>1358</v>
      </c>
    </row>
    <row r="1064" spans="1:7" ht="15.75" x14ac:dyDescent="0.25">
      <c r="A1064" t="s">
        <v>351</v>
      </c>
      <c r="B1064" t="s">
        <v>8</v>
      </c>
      <c r="C1064" s="55" t="s">
        <v>489</v>
      </c>
      <c r="D1064" t="s">
        <v>1160</v>
      </c>
      <c r="E1064" s="1" t="s">
        <v>1286</v>
      </c>
      <c r="G1064" t="s">
        <v>1358</v>
      </c>
    </row>
    <row r="1065" spans="1:7" ht="15.75" x14ac:dyDescent="0.25">
      <c r="A1065" t="s">
        <v>351</v>
      </c>
      <c r="B1065" t="s">
        <v>1033</v>
      </c>
      <c r="C1065" s="55" t="s">
        <v>446</v>
      </c>
      <c r="D1065" t="s">
        <v>1160</v>
      </c>
      <c r="E1065" s="1" t="s">
        <v>1286</v>
      </c>
      <c r="G1065" t="s">
        <v>1358</v>
      </c>
    </row>
    <row r="1066" spans="1:7" ht="15.75" x14ac:dyDescent="0.25">
      <c r="A1066" t="s">
        <v>351</v>
      </c>
      <c r="B1066" t="s">
        <v>1033</v>
      </c>
      <c r="C1066" s="55" t="s">
        <v>458</v>
      </c>
      <c r="D1066" t="s">
        <v>1160</v>
      </c>
      <c r="E1066" s="1" t="s">
        <v>1286</v>
      </c>
      <c r="G1066" t="s">
        <v>1358</v>
      </c>
    </row>
    <row r="1067" spans="1:7" ht="15.75" x14ac:dyDescent="0.25">
      <c r="A1067" t="s">
        <v>351</v>
      </c>
      <c r="B1067" t="s">
        <v>1033</v>
      </c>
      <c r="C1067" s="55" t="s">
        <v>468</v>
      </c>
      <c r="D1067" t="s">
        <v>1160</v>
      </c>
      <c r="E1067" s="1" t="s">
        <v>1286</v>
      </c>
      <c r="G1067" t="s">
        <v>1358</v>
      </c>
    </row>
    <row r="1068" spans="1:7" ht="15.75" x14ac:dyDescent="0.25">
      <c r="A1068" t="s">
        <v>351</v>
      </c>
      <c r="B1068" t="s">
        <v>1033</v>
      </c>
      <c r="C1068" s="55" t="s">
        <v>480</v>
      </c>
      <c r="D1068" t="s">
        <v>1160</v>
      </c>
      <c r="E1068" s="1" t="s">
        <v>1286</v>
      </c>
      <c r="G1068" t="s">
        <v>1358</v>
      </c>
    </row>
    <row r="1069" spans="1:7" ht="15.75" x14ac:dyDescent="0.25">
      <c r="A1069" t="s">
        <v>351</v>
      </c>
      <c r="B1069" t="s">
        <v>3</v>
      </c>
      <c r="C1069" s="55" t="s">
        <v>490</v>
      </c>
      <c r="D1069" t="s">
        <v>1160</v>
      </c>
      <c r="E1069" s="1" t="s">
        <v>1286</v>
      </c>
      <c r="G1069" t="s">
        <v>1358</v>
      </c>
    </row>
    <row r="1070" spans="1:7" ht="15.75" x14ac:dyDescent="0.25">
      <c r="A1070" t="s">
        <v>351</v>
      </c>
      <c r="B1070" t="s">
        <v>3</v>
      </c>
      <c r="C1070" s="55" t="s">
        <v>1169</v>
      </c>
      <c r="D1070" t="s">
        <v>1160</v>
      </c>
      <c r="E1070" s="1" t="s">
        <v>1286</v>
      </c>
      <c r="G1070" t="s">
        <v>1358</v>
      </c>
    </row>
    <row r="1071" spans="1:7" ht="15.75" x14ac:dyDescent="0.25">
      <c r="A1071" t="s">
        <v>351</v>
      </c>
      <c r="B1071" t="s">
        <v>3</v>
      </c>
      <c r="C1071" s="55" t="s">
        <v>447</v>
      </c>
      <c r="D1071" t="s">
        <v>1160</v>
      </c>
      <c r="E1071" s="1" t="s">
        <v>1286</v>
      </c>
      <c r="G1071" t="s">
        <v>1358</v>
      </c>
    </row>
    <row r="1072" spans="1:7" ht="15.75" x14ac:dyDescent="0.25">
      <c r="A1072" t="s">
        <v>351</v>
      </c>
      <c r="B1072" t="s">
        <v>3</v>
      </c>
      <c r="C1072" s="55" t="s">
        <v>459</v>
      </c>
      <c r="D1072" t="s">
        <v>1160</v>
      </c>
      <c r="E1072" s="1" t="s">
        <v>1286</v>
      </c>
      <c r="G1072" t="s">
        <v>1358</v>
      </c>
    </row>
    <row r="1073" spans="1:7" ht="15.75" x14ac:dyDescent="0.25">
      <c r="A1073" t="s">
        <v>351</v>
      </c>
      <c r="B1073" t="s">
        <v>3</v>
      </c>
      <c r="C1073" s="55" t="s">
        <v>469</v>
      </c>
      <c r="D1073" t="s">
        <v>1160</v>
      </c>
      <c r="E1073" s="1" t="s">
        <v>1286</v>
      </c>
      <c r="G1073" t="s">
        <v>1358</v>
      </c>
    </row>
    <row r="1074" spans="1:7" ht="15.75" x14ac:dyDescent="0.25">
      <c r="A1074" t="s">
        <v>351</v>
      </c>
      <c r="B1074" t="s">
        <v>3</v>
      </c>
      <c r="C1074" s="55" t="s">
        <v>481</v>
      </c>
      <c r="D1074" t="s">
        <v>1160</v>
      </c>
      <c r="E1074" s="1" t="s">
        <v>1286</v>
      </c>
      <c r="G1074" t="s">
        <v>1358</v>
      </c>
    </row>
    <row r="1075" spans="1:7" ht="15.75" x14ac:dyDescent="0.25">
      <c r="A1075" t="s">
        <v>351</v>
      </c>
      <c r="B1075" t="s">
        <v>8</v>
      </c>
      <c r="C1075" s="55" t="s">
        <v>491</v>
      </c>
      <c r="D1075" t="s">
        <v>1160</v>
      </c>
      <c r="E1075" s="1" t="s">
        <v>1286</v>
      </c>
      <c r="G1075" t="s">
        <v>1358</v>
      </c>
    </row>
    <row r="1076" spans="1:7" ht="15.75" x14ac:dyDescent="0.25">
      <c r="A1076" t="s">
        <v>351</v>
      </c>
      <c r="B1076" t="s">
        <v>3</v>
      </c>
      <c r="C1076" s="55" t="s">
        <v>492</v>
      </c>
      <c r="E1076" s="1" t="s">
        <v>1287</v>
      </c>
      <c r="G1076" t="s">
        <v>1358</v>
      </c>
    </row>
    <row r="1077" spans="1:7" ht="15.75" x14ac:dyDescent="0.25">
      <c r="A1077" t="s">
        <v>351</v>
      </c>
      <c r="B1077" t="s">
        <v>3</v>
      </c>
      <c r="C1077" s="55" t="s">
        <v>503</v>
      </c>
      <c r="E1077" s="1" t="s">
        <v>1287</v>
      </c>
      <c r="G1077" t="s">
        <v>1358</v>
      </c>
    </row>
    <row r="1078" spans="1:7" ht="15.75" x14ac:dyDescent="0.25">
      <c r="A1078" t="s">
        <v>351</v>
      </c>
      <c r="B1078" t="s">
        <v>3</v>
      </c>
      <c r="C1078" s="55" t="s">
        <v>514</v>
      </c>
      <c r="E1078" s="1" t="s">
        <v>1287</v>
      </c>
      <c r="G1078" t="s">
        <v>1358</v>
      </c>
    </row>
    <row r="1079" spans="1:7" ht="15.75" x14ac:dyDescent="0.25">
      <c r="A1079" t="s">
        <v>351</v>
      </c>
      <c r="B1079" t="s">
        <v>3</v>
      </c>
      <c r="C1079" s="55" t="s">
        <v>524</v>
      </c>
      <c r="E1079" s="1" t="s">
        <v>1287</v>
      </c>
      <c r="G1079" t="s">
        <v>1358</v>
      </c>
    </row>
    <row r="1080" spans="1:7" ht="15.75" x14ac:dyDescent="0.25">
      <c r="A1080" t="s">
        <v>351</v>
      </c>
      <c r="B1080" t="s">
        <v>3</v>
      </c>
      <c r="C1080" s="55" t="s">
        <v>493</v>
      </c>
      <c r="E1080" s="1" t="s">
        <v>1287</v>
      </c>
      <c r="G1080" t="s">
        <v>1358</v>
      </c>
    </row>
    <row r="1081" spans="1:7" ht="15.75" x14ac:dyDescent="0.25">
      <c r="A1081" t="s">
        <v>351</v>
      </c>
      <c r="B1081" t="s">
        <v>3</v>
      </c>
      <c r="C1081" s="55" t="s">
        <v>504</v>
      </c>
      <c r="E1081" s="1" t="s">
        <v>1287</v>
      </c>
      <c r="G1081" t="s">
        <v>1358</v>
      </c>
    </row>
    <row r="1082" spans="1:7" ht="15.75" x14ac:dyDescent="0.25">
      <c r="A1082" t="s">
        <v>351</v>
      </c>
      <c r="B1082" t="s">
        <v>3</v>
      </c>
      <c r="C1082" s="55" t="s">
        <v>515</v>
      </c>
      <c r="E1082" s="1" t="s">
        <v>1287</v>
      </c>
      <c r="G1082" t="s">
        <v>1358</v>
      </c>
    </row>
    <row r="1083" spans="1:7" ht="15.75" x14ac:dyDescent="0.25">
      <c r="A1083" t="s">
        <v>351</v>
      </c>
      <c r="B1083" t="s">
        <v>3</v>
      </c>
      <c r="C1083" s="55" t="s">
        <v>525</v>
      </c>
      <c r="E1083" s="1" t="s">
        <v>1287</v>
      </c>
      <c r="G1083" t="s">
        <v>1358</v>
      </c>
    </row>
    <row r="1084" spans="1:7" ht="15.75" x14ac:dyDescent="0.25">
      <c r="A1084" t="s">
        <v>351</v>
      </c>
      <c r="B1084" t="s">
        <v>3</v>
      </c>
      <c r="C1084" s="55" t="s">
        <v>494</v>
      </c>
      <c r="E1084" s="1" t="s">
        <v>1287</v>
      </c>
      <c r="G1084" t="s">
        <v>1358</v>
      </c>
    </row>
    <row r="1085" spans="1:7" ht="15.75" x14ac:dyDescent="0.25">
      <c r="A1085" t="s">
        <v>351</v>
      </c>
      <c r="B1085" t="s">
        <v>3</v>
      </c>
      <c r="C1085" s="55" t="s">
        <v>505</v>
      </c>
      <c r="E1085" s="1" t="s">
        <v>1287</v>
      </c>
      <c r="G1085" t="s">
        <v>1358</v>
      </c>
    </row>
    <row r="1086" spans="1:7" ht="15.75" x14ac:dyDescent="0.25">
      <c r="A1086" t="s">
        <v>351</v>
      </c>
      <c r="B1086" t="s">
        <v>3</v>
      </c>
      <c r="C1086" s="55" t="s">
        <v>516</v>
      </c>
      <c r="E1086" s="1" t="s">
        <v>1287</v>
      </c>
      <c r="G1086" t="s">
        <v>1358</v>
      </c>
    </row>
    <row r="1087" spans="1:7" ht="15.75" x14ac:dyDescent="0.25">
      <c r="A1087" t="s">
        <v>351</v>
      </c>
      <c r="B1087" t="s">
        <v>3</v>
      </c>
      <c r="C1087" s="55" t="s">
        <v>526</v>
      </c>
      <c r="E1087" s="1" t="s">
        <v>1287</v>
      </c>
      <c r="G1087" t="s">
        <v>1358</v>
      </c>
    </row>
    <row r="1088" spans="1:7" ht="15.75" x14ac:dyDescent="0.25">
      <c r="A1088" t="s">
        <v>351</v>
      </c>
      <c r="B1088" t="s">
        <v>3</v>
      </c>
      <c r="C1088" s="55" t="s">
        <v>495</v>
      </c>
      <c r="E1088" s="1" t="s">
        <v>1287</v>
      </c>
      <c r="G1088" t="s">
        <v>1358</v>
      </c>
    </row>
    <row r="1089" spans="1:7" ht="15.75" x14ac:dyDescent="0.25">
      <c r="A1089" t="s">
        <v>351</v>
      </c>
      <c r="B1089" t="s">
        <v>3</v>
      </c>
      <c r="C1089" s="55" t="s">
        <v>506</v>
      </c>
      <c r="E1089" s="1" t="s">
        <v>1287</v>
      </c>
      <c r="G1089" t="s">
        <v>1358</v>
      </c>
    </row>
    <row r="1090" spans="1:7" ht="15.75" x14ac:dyDescent="0.25">
      <c r="A1090" t="s">
        <v>351</v>
      </c>
      <c r="B1090" t="s">
        <v>3</v>
      </c>
      <c r="C1090" s="55" t="s">
        <v>517</v>
      </c>
      <c r="E1090" s="1" t="s">
        <v>1287</v>
      </c>
      <c r="G1090" t="s">
        <v>1358</v>
      </c>
    </row>
    <row r="1091" spans="1:7" ht="15.75" x14ac:dyDescent="0.25">
      <c r="A1091" t="s">
        <v>351</v>
      </c>
      <c r="B1091" t="s">
        <v>3</v>
      </c>
      <c r="C1091" s="55" t="s">
        <v>527</v>
      </c>
      <c r="E1091" s="1" t="s">
        <v>1287</v>
      </c>
      <c r="G1091" t="s">
        <v>1358</v>
      </c>
    </row>
    <row r="1092" spans="1:7" ht="15.75" x14ac:dyDescent="0.25">
      <c r="A1092" t="s">
        <v>351</v>
      </c>
      <c r="B1092" t="s">
        <v>3</v>
      </c>
      <c r="C1092" s="55" t="s">
        <v>496</v>
      </c>
      <c r="E1092" s="1" t="s">
        <v>1287</v>
      </c>
      <c r="G1092" t="s">
        <v>1358</v>
      </c>
    </row>
    <row r="1093" spans="1:7" ht="15.75" x14ac:dyDescent="0.25">
      <c r="A1093" t="s">
        <v>351</v>
      </c>
      <c r="B1093" t="s">
        <v>95</v>
      </c>
      <c r="C1093" s="55" t="s">
        <v>507</v>
      </c>
      <c r="E1093" s="1" t="s">
        <v>1287</v>
      </c>
      <c r="G1093" t="s">
        <v>1358</v>
      </c>
    </row>
    <row r="1094" spans="1:7" ht="15.75" x14ac:dyDescent="0.25">
      <c r="A1094" t="s">
        <v>351</v>
      </c>
      <c r="B1094" t="s">
        <v>95</v>
      </c>
      <c r="C1094" s="55" t="s">
        <v>518</v>
      </c>
      <c r="E1094" s="1" t="s">
        <v>1287</v>
      </c>
      <c r="G1094" t="s">
        <v>1358</v>
      </c>
    </row>
    <row r="1095" spans="1:7" ht="15.75" x14ac:dyDescent="0.25">
      <c r="A1095" t="s">
        <v>351</v>
      </c>
      <c r="B1095" t="s">
        <v>95</v>
      </c>
      <c r="C1095" s="55" t="s">
        <v>528</v>
      </c>
      <c r="E1095" s="1" t="s">
        <v>1287</v>
      </c>
      <c r="G1095" t="s">
        <v>1358</v>
      </c>
    </row>
    <row r="1096" spans="1:7" ht="15.75" x14ac:dyDescent="0.25">
      <c r="A1096" t="s">
        <v>351</v>
      </c>
      <c r="B1096" t="s">
        <v>8</v>
      </c>
      <c r="C1096" s="55" t="s">
        <v>497</v>
      </c>
      <c r="E1096" s="1" t="s">
        <v>1287</v>
      </c>
      <c r="G1096" t="s">
        <v>1358</v>
      </c>
    </row>
    <row r="1097" spans="1:7" ht="15.75" x14ac:dyDescent="0.25">
      <c r="A1097" t="s">
        <v>351</v>
      </c>
      <c r="B1097" t="s">
        <v>8</v>
      </c>
      <c r="C1097" s="55" t="s">
        <v>498</v>
      </c>
      <c r="E1097" s="1" t="s">
        <v>1287</v>
      </c>
      <c r="G1097" t="s">
        <v>1358</v>
      </c>
    </row>
    <row r="1098" spans="1:7" ht="15.75" x14ac:dyDescent="0.25">
      <c r="A1098" t="s">
        <v>351</v>
      </c>
      <c r="B1098" t="s">
        <v>8</v>
      </c>
      <c r="C1098" s="55" t="s">
        <v>508</v>
      </c>
      <c r="E1098" s="1" t="s">
        <v>1287</v>
      </c>
      <c r="G1098" t="s">
        <v>1358</v>
      </c>
    </row>
    <row r="1099" spans="1:7" ht="15.75" x14ac:dyDescent="0.25">
      <c r="A1099" t="s">
        <v>351</v>
      </c>
      <c r="B1099" t="s">
        <v>8</v>
      </c>
      <c r="C1099" s="55" t="s">
        <v>509</v>
      </c>
      <c r="E1099" s="1" t="s">
        <v>1287</v>
      </c>
      <c r="G1099" t="s">
        <v>1358</v>
      </c>
    </row>
    <row r="1100" spans="1:7" ht="15.75" x14ac:dyDescent="0.25">
      <c r="A1100" t="s">
        <v>351</v>
      </c>
      <c r="B1100" t="s">
        <v>8</v>
      </c>
      <c r="C1100" s="55" t="s">
        <v>519</v>
      </c>
      <c r="E1100" s="1" t="s">
        <v>1287</v>
      </c>
      <c r="G1100" t="s">
        <v>1358</v>
      </c>
    </row>
    <row r="1101" spans="1:7" ht="15.75" x14ac:dyDescent="0.25">
      <c r="A1101" t="s">
        <v>351</v>
      </c>
      <c r="B1101" t="s">
        <v>8</v>
      </c>
      <c r="C1101" s="55" t="s">
        <v>520</v>
      </c>
      <c r="E1101" s="1" t="s">
        <v>1287</v>
      </c>
      <c r="G1101" t="s">
        <v>1358</v>
      </c>
    </row>
    <row r="1102" spans="1:7" ht="15.75" x14ac:dyDescent="0.25">
      <c r="A1102" t="s">
        <v>351</v>
      </c>
      <c r="B1102" t="s">
        <v>8</v>
      </c>
      <c r="C1102" s="55" t="s">
        <v>529</v>
      </c>
      <c r="E1102" s="1" t="s">
        <v>1287</v>
      </c>
      <c r="G1102" t="s">
        <v>1358</v>
      </c>
    </row>
    <row r="1103" spans="1:7" ht="15.75" x14ac:dyDescent="0.25">
      <c r="A1103" t="s">
        <v>351</v>
      </c>
      <c r="B1103" t="s">
        <v>8</v>
      </c>
      <c r="C1103" s="55" t="s">
        <v>530</v>
      </c>
      <c r="E1103" s="1" t="s">
        <v>1287</v>
      </c>
      <c r="G1103" t="s">
        <v>1358</v>
      </c>
    </row>
    <row r="1104" spans="1:7" ht="15.75" x14ac:dyDescent="0.25">
      <c r="A1104" t="s">
        <v>351</v>
      </c>
      <c r="B1104" t="s">
        <v>8</v>
      </c>
      <c r="C1104" s="55" t="s">
        <v>499</v>
      </c>
      <c r="E1104" s="1" t="s">
        <v>1287</v>
      </c>
      <c r="G1104" t="s">
        <v>1358</v>
      </c>
    </row>
    <row r="1105" spans="1:7" ht="15.75" x14ac:dyDescent="0.25">
      <c r="A1105" t="s">
        <v>351</v>
      </c>
      <c r="B1105" t="s">
        <v>95</v>
      </c>
      <c r="C1105" s="55" t="s">
        <v>510</v>
      </c>
      <c r="E1105" s="1" t="s">
        <v>1287</v>
      </c>
      <c r="G1105" t="s">
        <v>1358</v>
      </c>
    </row>
    <row r="1106" spans="1:7" ht="15.75" x14ac:dyDescent="0.25">
      <c r="A1106" t="s">
        <v>351</v>
      </c>
      <c r="B1106" t="s">
        <v>95</v>
      </c>
      <c r="C1106" s="55" t="s">
        <v>521</v>
      </c>
      <c r="E1106" s="1" t="s">
        <v>1287</v>
      </c>
      <c r="G1106" t="s">
        <v>1358</v>
      </c>
    </row>
    <row r="1107" spans="1:7" ht="15.75" x14ac:dyDescent="0.25">
      <c r="A1107" t="s">
        <v>351</v>
      </c>
      <c r="B1107" t="s">
        <v>95</v>
      </c>
      <c r="C1107" s="55" t="s">
        <v>531</v>
      </c>
      <c r="E1107" s="1" t="s">
        <v>1287</v>
      </c>
      <c r="G1107" t="s">
        <v>1358</v>
      </c>
    </row>
    <row r="1108" spans="1:7" ht="15.75" x14ac:dyDescent="0.25">
      <c r="A1108" t="s">
        <v>351</v>
      </c>
      <c r="B1108" t="s">
        <v>95</v>
      </c>
      <c r="C1108" s="55" t="s">
        <v>500</v>
      </c>
      <c r="E1108" s="1" t="s">
        <v>1287</v>
      </c>
      <c r="G1108" t="s">
        <v>1358</v>
      </c>
    </row>
    <row r="1109" spans="1:7" ht="15.75" x14ac:dyDescent="0.25">
      <c r="A1109" t="s">
        <v>351</v>
      </c>
      <c r="B1109" t="s">
        <v>95</v>
      </c>
      <c r="C1109" s="55" t="s">
        <v>511</v>
      </c>
      <c r="E1109" s="1" t="s">
        <v>1287</v>
      </c>
      <c r="G1109" t="s">
        <v>1358</v>
      </c>
    </row>
    <row r="1110" spans="1:7" ht="15.75" x14ac:dyDescent="0.25">
      <c r="A1110" t="s">
        <v>351</v>
      </c>
      <c r="B1110" t="s">
        <v>1033</v>
      </c>
      <c r="C1110" s="55" t="s">
        <v>522</v>
      </c>
      <c r="E1110" s="1" t="s">
        <v>1287</v>
      </c>
      <c r="G1110" t="s">
        <v>1358</v>
      </c>
    </row>
    <row r="1111" spans="1:7" ht="15.75" x14ac:dyDescent="0.25">
      <c r="A1111" t="s">
        <v>351</v>
      </c>
      <c r="B1111" t="s">
        <v>1033</v>
      </c>
      <c r="C1111" s="55" t="s">
        <v>532</v>
      </c>
      <c r="E1111" s="1" t="s">
        <v>1287</v>
      </c>
      <c r="G1111" t="s">
        <v>1358</v>
      </c>
    </row>
    <row r="1112" spans="1:7" ht="15.75" x14ac:dyDescent="0.25">
      <c r="A1112" t="s">
        <v>351</v>
      </c>
      <c r="B1112" t="s">
        <v>8</v>
      </c>
      <c r="C1112" s="55" t="s">
        <v>502</v>
      </c>
      <c r="E1112" s="1" t="s">
        <v>1287</v>
      </c>
      <c r="G1112" t="s">
        <v>1358</v>
      </c>
    </row>
    <row r="1113" spans="1:7" ht="15.75" x14ac:dyDescent="0.25">
      <c r="A1113" t="s">
        <v>351</v>
      </c>
      <c r="B1113" t="s">
        <v>8</v>
      </c>
      <c r="C1113" s="55" t="s">
        <v>513</v>
      </c>
      <c r="E1113" s="1" t="s">
        <v>1287</v>
      </c>
      <c r="G1113" t="s">
        <v>1358</v>
      </c>
    </row>
    <row r="1114" spans="1:7" ht="15.75" x14ac:dyDescent="0.25">
      <c r="A1114" t="s">
        <v>351</v>
      </c>
      <c r="B1114" t="s">
        <v>256</v>
      </c>
      <c r="C1114" s="55" t="s">
        <v>501</v>
      </c>
      <c r="E1114" s="1" t="s">
        <v>1287</v>
      </c>
      <c r="G1114" t="s">
        <v>1358</v>
      </c>
    </row>
    <row r="1115" spans="1:7" ht="15.75" x14ac:dyDescent="0.25">
      <c r="A1115" t="s">
        <v>351</v>
      </c>
      <c r="B1115" t="s">
        <v>8</v>
      </c>
      <c r="C1115" s="55" t="s">
        <v>512</v>
      </c>
      <c r="E1115" s="1" t="s">
        <v>1287</v>
      </c>
      <c r="G1115" t="s">
        <v>1358</v>
      </c>
    </row>
    <row r="1116" spans="1:7" ht="15.75" x14ac:dyDescent="0.25">
      <c r="A1116" t="s">
        <v>351</v>
      </c>
      <c r="B1116" t="s">
        <v>95</v>
      </c>
      <c r="C1116" s="55" t="s">
        <v>523</v>
      </c>
      <c r="E1116" s="1" t="s">
        <v>1287</v>
      </c>
      <c r="G1116" t="s">
        <v>1358</v>
      </c>
    </row>
    <row r="1117" spans="1:7" ht="15.75" x14ac:dyDescent="0.25">
      <c r="A1117" t="s">
        <v>351</v>
      </c>
      <c r="B1117" t="s">
        <v>8</v>
      </c>
      <c r="C1117" s="55" t="s">
        <v>533</v>
      </c>
      <c r="E1117" s="1" t="s">
        <v>1287</v>
      </c>
      <c r="G1117" t="s">
        <v>1358</v>
      </c>
    </row>
    <row r="1118" spans="1:7" ht="15.75" x14ac:dyDescent="0.25">
      <c r="A1118" t="s">
        <v>351</v>
      </c>
      <c r="B1118" t="s">
        <v>3</v>
      </c>
      <c r="C1118" s="55" t="s">
        <v>534</v>
      </c>
      <c r="E1118" s="1" t="s">
        <v>1288</v>
      </c>
      <c r="G1118" t="s">
        <v>1358</v>
      </c>
    </row>
    <row r="1119" spans="1:7" ht="15.75" x14ac:dyDescent="0.25">
      <c r="A1119" t="s">
        <v>351</v>
      </c>
      <c r="B1119" t="s">
        <v>95</v>
      </c>
      <c r="C1119" s="55" t="s">
        <v>535</v>
      </c>
      <c r="E1119" s="1" t="s">
        <v>1288</v>
      </c>
      <c r="G1119" t="s">
        <v>1358</v>
      </c>
    </row>
    <row r="1120" spans="1:7" ht="15.75" x14ac:dyDescent="0.25">
      <c r="A1120" t="s">
        <v>351</v>
      </c>
      <c r="B1120" t="s">
        <v>95</v>
      </c>
      <c r="C1120" s="55" t="s">
        <v>536</v>
      </c>
      <c r="E1120" s="1" t="s">
        <v>1288</v>
      </c>
      <c r="G1120" t="s">
        <v>1358</v>
      </c>
    </row>
    <row r="1121" spans="1:7" ht="15.75" x14ac:dyDescent="0.25">
      <c r="A1121" t="s">
        <v>351</v>
      </c>
      <c r="B1121" t="s">
        <v>1033</v>
      </c>
      <c r="C1121" s="55" t="s">
        <v>537</v>
      </c>
      <c r="E1121" s="1" t="s">
        <v>1288</v>
      </c>
      <c r="G1121" t="s">
        <v>1358</v>
      </c>
    </row>
    <row r="1122" spans="1:7" ht="15.75" x14ac:dyDescent="0.25">
      <c r="A1122" t="s">
        <v>351</v>
      </c>
      <c r="B1122" t="s">
        <v>95</v>
      </c>
      <c r="C1122" s="55" t="s">
        <v>538</v>
      </c>
      <c r="E1122" s="1" t="s">
        <v>1288</v>
      </c>
      <c r="G1122" t="s">
        <v>1358</v>
      </c>
    </row>
    <row r="1123" spans="1:7" ht="15.75" x14ac:dyDescent="0.25">
      <c r="A1123" t="s">
        <v>351</v>
      </c>
      <c r="B1123" t="s">
        <v>95</v>
      </c>
      <c r="C1123" s="55" t="s">
        <v>539</v>
      </c>
      <c r="E1123" s="1" t="s">
        <v>1288</v>
      </c>
      <c r="G1123" t="s">
        <v>1358</v>
      </c>
    </row>
    <row r="1124" spans="1:7" ht="15.75" x14ac:dyDescent="0.25">
      <c r="A1124" t="s">
        <v>351</v>
      </c>
      <c r="B1124" t="s">
        <v>95</v>
      </c>
      <c r="C1124" s="55" t="s">
        <v>540</v>
      </c>
      <c r="E1124" s="1" t="s">
        <v>1288</v>
      </c>
      <c r="G1124" t="s">
        <v>1358</v>
      </c>
    </row>
    <row r="1125" spans="1:7" ht="15.75" x14ac:dyDescent="0.25">
      <c r="A1125" t="s">
        <v>351</v>
      </c>
      <c r="B1125" t="s">
        <v>95</v>
      </c>
      <c r="C1125" s="55" t="s">
        <v>541</v>
      </c>
      <c r="E1125" s="1" t="s">
        <v>1288</v>
      </c>
      <c r="G1125" t="s">
        <v>1358</v>
      </c>
    </row>
    <row r="1126" spans="1:7" ht="15.75" x14ac:dyDescent="0.25">
      <c r="A1126" t="s">
        <v>351</v>
      </c>
      <c r="B1126" t="s">
        <v>95</v>
      </c>
      <c r="C1126" s="55" t="s">
        <v>542</v>
      </c>
      <c r="E1126" s="1" t="s">
        <v>1288</v>
      </c>
      <c r="G1126" t="s">
        <v>1358</v>
      </c>
    </row>
    <row r="1127" spans="1:7" ht="15.75" x14ac:dyDescent="0.25">
      <c r="A1127" t="s">
        <v>351</v>
      </c>
      <c r="B1127" t="s">
        <v>900</v>
      </c>
      <c r="C1127" s="55" t="s">
        <v>1170</v>
      </c>
      <c r="D1127" t="s">
        <v>872</v>
      </c>
      <c r="E1127" s="1" t="s">
        <v>1289</v>
      </c>
      <c r="F1127" t="s">
        <v>1185</v>
      </c>
      <c r="G1127" t="s">
        <v>1358</v>
      </c>
    </row>
    <row r="1128" spans="1:7" ht="15.75" x14ac:dyDescent="0.25">
      <c r="A1128" t="s">
        <v>351</v>
      </c>
      <c r="B1128" t="s">
        <v>900</v>
      </c>
      <c r="C1128" s="55" t="s">
        <v>1171</v>
      </c>
      <c r="D1128" s="5" t="s">
        <v>872</v>
      </c>
      <c r="E1128" s="1" t="s">
        <v>1289</v>
      </c>
      <c r="F1128" t="s">
        <v>1185</v>
      </c>
      <c r="G1128" t="s">
        <v>1358</v>
      </c>
    </row>
    <row r="1129" spans="1:7" ht="15.75" x14ac:dyDescent="0.25">
      <c r="A1129" t="s">
        <v>351</v>
      </c>
      <c r="B1129" t="s">
        <v>900</v>
      </c>
      <c r="C1129" s="55" t="s">
        <v>1172</v>
      </c>
      <c r="D1129" t="s">
        <v>872</v>
      </c>
      <c r="E1129" s="1" t="s">
        <v>1289</v>
      </c>
      <c r="F1129" t="s">
        <v>1185</v>
      </c>
      <c r="G1129" t="s">
        <v>1358</v>
      </c>
    </row>
    <row r="1130" spans="1:7" ht="15.75" x14ac:dyDescent="0.25">
      <c r="A1130" t="s">
        <v>351</v>
      </c>
      <c r="B1130" t="s">
        <v>900</v>
      </c>
      <c r="C1130" s="55" t="s">
        <v>1173</v>
      </c>
      <c r="D1130" s="5" t="s">
        <v>872</v>
      </c>
      <c r="E1130" s="1" t="s">
        <v>1289</v>
      </c>
      <c r="F1130" t="s">
        <v>1185</v>
      </c>
      <c r="G1130" t="s">
        <v>1358</v>
      </c>
    </row>
    <row r="1131" spans="1:7" ht="15.75" x14ac:dyDescent="0.25">
      <c r="A1131" t="s">
        <v>351</v>
      </c>
      <c r="B1131" t="s">
        <v>900</v>
      </c>
      <c r="C1131" s="55" t="s">
        <v>1174</v>
      </c>
      <c r="D1131" t="s">
        <v>872</v>
      </c>
      <c r="E1131" s="1" t="s">
        <v>1289</v>
      </c>
      <c r="F1131" t="s">
        <v>1185</v>
      </c>
      <c r="G1131" t="s">
        <v>1358</v>
      </c>
    </row>
    <row r="1132" spans="1:7" ht="15.75" x14ac:dyDescent="0.25">
      <c r="A1132" t="s">
        <v>351</v>
      </c>
      <c r="B1132" t="s">
        <v>900</v>
      </c>
      <c r="C1132" s="55" t="s">
        <v>1175</v>
      </c>
      <c r="D1132" s="5" t="s">
        <v>872</v>
      </c>
      <c r="E1132" s="1" t="s">
        <v>1289</v>
      </c>
      <c r="F1132" t="s">
        <v>1185</v>
      </c>
      <c r="G1132" t="s">
        <v>1358</v>
      </c>
    </row>
    <row r="1133" spans="1:7" ht="15.75" x14ac:dyDescent="0.25">
      <c r="A1133" t="s">
        <v>351</v>
      </c>
      <c r="B1133" t="s">
        <v>901</v>
      </c>
      <c r="C1133" s="55" t="s">
        <v>1176</v>
      </c>
      <c r="D1133" t="s">
        <v>872</v>
      </c>
      <c r="E1133" s="1" t="s">
        <v>1289</v>
      </c>
      <c r="F1133" t="s">
        <v>1185</v>
      </c>
      <c r="G1133" t="s">
        <v>1358</v>
      </c>
    </row>
    <row r="1134" spans="1:7" ht="15.75" x14ac:dyDescent="0.25">
      <c r="A1134" t="s">
        <v>351</v>
      </c>
      <c r="B1134" t="s">
        <v>900</v>
      </c>
      <c r="C1134" s="55" t="s">
        <v>1177</v>
      </c>
      <c r="D1134" s="5" t="s">
        <v>872</v>
      </c>
      <c r="E1134" s="1" t="s">
        <v>1290</v>
      </c>
      <c r="F1134" t="s">
        <v>1185</v>
      </c>
      <c r="G1134" t="s">
        <v>1358</v>
      </c>
    </row>
    <row r="1135" spans="1:7" ht="15.75" x14ac:dyDescent="0.25">
      <c r="A1135" t="s">
        <v>351</v>
      </c>
      <c r="B1135" t="s">
        <v>900</v>
      </c>
      <c r="C1135" s="55" t="s">
        <v>1178</v>
      </c>
      <c r="D1135" t="s">
        <v>872</v>
      </c>
      <c r="E1135" s="1" t="s">
        <v>1290</v>
      </c>
      <c r="F1135" t="s">
        <v>1185</v>
      </c>
      <c r="G1135" t="s">
        <v>1358</v>
      </c>
    </row>
    <row r="1136" spans="1:7" ht="15.75" x14ac:dyDescent="0.25">
      <c r="A1136" t="s">
        <v>351</v>
      </c>
      <c r="B1136" t="s">
        <v>900</v>
      </c>
      <c r="C1136" s="55" t="s">
        <v>1179</v>
      </c>
      <c r="D1136" s="5" t="s">
        <v>872</v>
      </c>
      <c r="E1136" s="1" t="s">
        <v>1290</v>
      </c>
      <c r="F1136" t="s">
        <v>1185</v>
      </c>
      <c r="G1136" t="s">
        <v>1358</v>
      </c>
    </row>
    <row r="1137" spans="1:7" ht="15.75" x14ac:dyDescent="0.25">
      <c r="A1137" t="s">
        <v>351</v>
      </c>
      <c r="B1137" t="s">
        <v>900</v>
      </c>
      <c r="C1137" s="55" t="s">
        <v>1180</v>
      </c>
      <c r="D1137" t="s">
        <v>872</v>
      </c>
      <c r="E1137" s="1" t="s">
        <v>1290</v>
      </c>
      <c r="F1137" t="s">
        <v>1185</v>
      </c>
      <c r="G1137" t="s">
        <v>1358</v>
      </c>
    </row>
    <row r="1138" spans="1:7" ht="15.75" x14ac:dyDescent="0.25">
      <c r="A1138" t="s">
        <v>351</v>
      </c>
      <c r="B1138" t="s">
        <v>900</v>
      </c>
      <c r="C1138" s="55" t="s">
        <v>1181</v>
      </c>
      <c r="D1138" s="5" t="s">
        <v>872</v>
      </c>
      <c r="E1138" s="1" t="s">
        <v>1290</v>
      </c>
      <c r="F1138" t="s">
        <v>1185</v>
      </c>
      <c r="G1138" t="s">
        <v>1358</v>
      </c>
    </row>
    <row r="1139" spans="1:7" ht="15.75" x14ac:dyDescent="0.25">
      <c r="A1139" t="s">
        <v>351</v>
      </c>
      <c r="B1139" t="s">
        <v>900</v>
      </c>
      <c r="C1139" s="55" t="s">
        <v>1182</v>
      </c>
      <c r="D1139" t="s">
        <v>872</v>
      </c>
      <c r="E1139" s="1" t="s">
        <v>1290</v>
      </c>
      <c r="F1139" t="s">
        <v>1185</v>
      </c>
      <c r="G1139" t="s">
        <v>1358</v>
      </c>
    </row>
    <row r="1140" spans="1:7" ht="15.75" x14ac:dyDescent="0.25">
      <c r="A1140" t="s">
        <v>351</v>
      </c>
      <c r="B1140" t="s">
        <v>900</v>
      </c>
      <c r="C1140" s="55" t="s">
        <v>1183</v>
      </c>
      <c r="D1140" s="5" t="s">
        <v>872</v>
      </c>
      <c r="E1140" s="1" t="s">
        <v>1290</v>
      </c>
      <c r="F1140" t="s">
        <v>1185</v>
      </c>
      <c r="G1140" t="s">
        <v>1358</v>
      </c>
    </row>
    <row r="1141" spans="1:7" ht="15.75" x14ac:dyDescent="0.25">
      <c r="A1141" t="s">
        <v>351</v>
      </c>
      <c r="B1141" t="s">
        <v>900</v>
      </c>
      <c r="C1141" s="55" t="s">
        <v>1184</v>
      </c>
      <c r="D1141" t="s">
        <v>872</v>
      </c>
      <c r="E1141" s="1" t="s">
        <v>1290</v>
      </c>
      <c r="F1141" t="s">
        <v>1185</v>
      </c>
      <c r="G1141" t="s">
        <v>1358</v>
      </c>
    </row>
    <row r="1142" spans="1:7" ht="15.75" x14ac:dyDescent="0.25">
      <c r="A1142" t="s">
        <v>351</v>
      </c>
      <c r="B1142" t="s">
        <v>900</v>
      </c>
      <c r="C1142" s="55" t="s">
        <v>1215</v>
      </c>
      <c r="D1142" t="s">
        <v>872</v>
      </c>
      <c r="E1142" s="1" t="s">
        <v>1290</v>
      </c>
      <c r="F1142" t="s">
        <v>1185</v>
      </c>
      <c r="G1142" t="s">
        <v>1358</v>
      </c>
    </row>
    <row r="1143" spans="1:7" ht="15.75" x14ac:dyDescent="0.25">
      <c r="A1143" t="s">
        <v>351</v>
      </c>
      <c r="B1143" t="s">
        <v>900</v>
      </c>
      <c r="C1143" s="55" t="s">
        <v>1216</v>
      </c>
      <c r="D1143" t="s">
        <v>872</v>
      </c>
      <c r="E1143" s="1" t="s">
        <v>1290</v>
      </c>
      <c r="F1143" t="s">
        <v>1185</v>
      </c>
      <c r="G1143" t="s">
        <v>1358</v>
      </c>
    </row>
    <row r="1144" spans="1:7" ht="15.75" x14ac:dyDescent="0.25">
      <c r="A1144" t="s">
        <v>351</v>
      </c>
      <c r="B1144" t="s">
        <v>900</v>
      </c>
      <c r="C1144" s="55" t="s">
        <v>1187</v>
      </c>
      <c r="D1144" t="s">
        <v>872</v>
      </c>
      <c r="E1144" s="1" t="s">
        <v>1291</v>
      </c>
      <c r="F1144" t="s">
        <v>1185</v>
      </c>
      <c r="G1144" t="s">
        <v>1358</v>
      </c>
    </row>
    <row r="1145" spans="1:7" ht="15.75" x14ac:dyDescent="0.25">
      <c r="A1145" t="s">
        <v>351</v>
      </c>
      <c r="B1145" t="s">
        <v>900</v>
      </c>
      <c r="C1145" s="55" t="s">
        <v>1188</v>
      </c>
      <c r="D1145" t="s">
        <v>872</v>
      </c>
      <c r="E1145" s="1" t="s">
        <v>1291</v>
      </c>
      <c r="F1145" t="s">
        <v>1185</v>
      </c>
      <c r="G1145" t="s">
        <v>1358</v>
      </c>
    </row>
    <row r="1146" spans="1:7" ht="15.75" x14ac:dyDescent="0.25">
      <c r="A1146" t="s">
        <v>351</v>
      </c>
      <c r="B1146" t="s">
        <v>900</v>
      </c>
      <c r="C1146" s="55" t="s">
        <v>1189</v>
      </c>
      <c r="D1146" t="s">
        <v>872</v>
      </c>
      <c r="E1146" s="1" t="s">
        <v>1291</v>
      </c>
      <c r="F1146" t="s">
        <v>1185</v>
      </c>
      <c r="G1146" t="s">
        <v>1358</v>
      </c>
    </row>
    <row r="1147" spans="1:7" ht="15.75" x14ac:dyDescent="0.25">
      <c r="A1147" t="s">
        <v>351</v>
      </c>
      <c r="B1147" t="s">
        <v>900</v>
      </c>
      <c r="C1147" s="55" t="s">
        <v>1217</v>
      </c>
      <c r="D1147" t="s">
        <v>872</v>
      </c>
      <c r="E1147" s="1" t="s">
        <v>1291</v>
      </c>
      <c r="F1147" t="s">
        <v>1185</v>
      </c>
      <c r="G1147" t="s">
        <v>1358</v>
      </c>
    </row>
    <row r="1148" spans="1:7" ht="15.75" x14ac:dyDescent="0.25">
      <c r="A1148" t="s">
        <v>351</v>
      </c>
      <c r="B1148" t="s">
        <v>709</v>
      </c>
      <c r="C1148" s="55" t="s">
        <v>1195</v>
      </c>
      <c r="E1148" s="1" t="s">
        <v>1292</v>
      </c>
      <c r="G1148" t="s">
        <v>1358</v>
      </c>
    </row>
    <row r="1149" spans="1:7" ht="15.75" x14ac:dyDescent="0.25">
      <c r="A1149" t="s">
        <v>351</v>
      </c>
      <c r="B1149" t="s">
        <v>769</v>
      </c>
      <c r="C1149" s="55" t="s">
        <v>1196</v>
      </c>
      <c r="E1149" s="1" t="s">
        <v>1292</v>
      </c>
      <c r="G1149" t="s">
        <v>1358</v>
      </c>
    </row>
    <row r="1150" spans="1:7" ht="15.75" x14ac:dyDescent="0.25">
      <c r="A1150" t="s">
        <v>351</v>
      </c>
      <c r="B1150" t="s">
        <v>1032</v>
      </c>
      <c r="C1150" s="55" t="s">
        <v>1197</v>
      </c>
      <c r="E1150" s="1" t="s">
        <v>1292</v>
      </c>
      <c r="G1150" t="s">
        <v>1358</v>
      </c>
    </row>
    <row r="1151" spans="1:7" ht="15.75" x14ac:dyDescent="0.25">
      <c r="A1151" t="s">
        <v>351</v>
      </c>
      <c r="B1151" t="s">
        <v>1032</v>
      </c>
      <c r="C1151" s="55" t="s">
        <v>1198</v>
      </c>
      <c r="E1151" s="1" t="s">
        <v>1292</v>
      </c>
      <c r="G1151" t="s">
        <v>1358</v>
      </c>
    </row>
    <row r="1152" spans="1:7" ht="15.75" x14ac:dyDescent="0.25">
      <c r="A1152" t="s">
        <v>351</v>
      </c>
      <c r="B1152" t="s">
        <v>1201</v>
      </c>
      <c r="C1152" s="55" t="s">
        <v>1199</v>
      </c>
      <c r="E1152" s="1" t="s">
        <v>1292</v>
      </c>
      <c r="G1152" t="s">
        <v>1358</v>
      </c>
    </row>
    <row r="1153" spans="1:7" ht="15.75" x14ac:dyDescent="0.25">
      <c r="A1153" t="s">
        <v>351</v>
      </c>
      <c r="B1153" t="s">
        <v>1201</v>
      </c>
      <c r="C1153" s="55" t="s">
        <v>1200</v>
      </c>
      <c r="E1153" s="1" t="s">
        <v>1292</v>
      </c>
      <c r="G1153" t="s">
        <v>1358</v>
      </c>
    </row>
    <row r="1154" spans="1:7" ht="15.75" x14ac:dyDescent="0.25">
      <c r="A1154" t="s">
        <v>351</v>
      </c>
      <c r="B1154" t="s">
        <v>8</v>
      </c>
      <c r="C1154" s="55" t="s">
        <v>1204</v>
      </c>
      <c r="E1154" s="1" t="s">
        <v>1293</v>
      </c>
      <c r="G1154" t="s">
        <v>1358</v>
      </c>
    </row>
    <row r="1155" spans="1:7" ht="15.75" x14ac:dyDescent="0.25">
      <c r="A1155" t="s">
        <v>351</v>
      </c>
      <c r="B1155" t="s">
        <v>8</v>
      </c>
      <c r="C1155" s="55" t="s">
        <v>1205</v>
      </c>
      <c r="E1155" s="1" t="s">
        <v>1293</v>
      </c>
      <c r="G1155" t="s">
        <v>1358</v>
      </c>
    </row>
    <row r="1156" spans="1:7" ht="15.75" x14ac:dyDescent="0.25">
      <c r="A1156" t="s">
        <v>351</v>
      </c>
      <c r="B1156" t="s">
        <v>8</v>
      </c>
      <c r="C1156" s="55" t="s">
        <v>1206</v>
      </c>
      <c r="E1156" s="1" t="s">
        <v>1293</v>
      </c>
      <c r="G1156" t="s">
        <v>1358</v>
      </c>
    </row>
    <row r="1157" spans="1:7" ht="15.75" x14ac:dyDescent="0.25">
      <c r="A1157" t="s">
        <v>351</v>
      </c>
      <c r="B1157" t="s">
        <v>8</v>
      </c>
      <c r="C1157" s="55" t="s">
        <v>1207</v>
      </c>
      <c r="E1157" s="1" t="s">
        <v>1293</v>
      </c>
      <c r="G1157" t="s">
        <v>1358</v>
      </c>
    </row>
    <row r="1158" spans="1:7" ht="15.75" x14ac:dyDescent="0.25">
      <c r="A1158" t="s">
        <v>351</v>
      </c>
      <c r="B1158" t="s">
        <v>8</v>
      </c>
      <c r="C1158" s="55" t="s">
        <v>1208</v>
      </c>
      <c r="E1158" s="1" t="s">
        <v>1293</v>
      </c>
      <c r="G1158" t="s">
        <v>1358</v>
      </c>
    </row>
    <row r="1159" spans="1:7" ht="15.75" x14ac:dyDescent="0.25">
      <c r="A1159" t="s">
        <v>351</v>
      </c>
      <c r="B1159" t="s">
        <v>8</v>
      </c>
      <c r="C1159" s="55" t="s">
        <v>1209</v>
      </c>
      <c r="E1159" s="1" t="s">
        <v>1293</v>
      </c>
      <c r="G1159" t="s">
        <v>1358</v>
      </c>
    </row>
    <row r="1160" spans="1:7" ht="15.75" x14ac:dyDescent="0.25">
      <c r="A1160" t="s">
        <v>351</v>
      </c>
      <c r="B1160" t="s">
        <v>8</v>
      </c>
      <c r="C1160" s="55" t="s">
        <v>1210</v>
      </c>
      <c r="E1160" s="1" t="s">
        <v>1293</v>
      </c>
      <c r="G1160" t="s">
        <v>1358</v>
      </c>
    </row>
    <row r="1161" spans="1:7" ht="15.75" x14ac:dyDescent="0.25">
      <c r="A1161" t="s">
        <v>351</v>
      </c>
      <c r="B1161" t="s">
        <v>8</v>
      </c>
      <c r="C1161" s="55" t="s">
        <v>1211</v>
      </c>
      <c r="E1161" s="1" t="s">
        <v>1293</v>
      </c>
      <c r="G1161" t="s">
        <v>1358</v>
      </c>
    </row>
    <row r="1162" spans="1:7" ht="15.75" x14ac:dyDescent="0.25">
      <c r="A1162" t="s">
        <v>351</v>
      </c>
      <c r="B1162" t="s">
        <v>8</v>
      </c>
      <c r="C1162" s="55" t="s">
        <v>1212</v>
      </c>
      <c r="E1162" s="1" t="s">
        <v>1293</v>
      </c>
      <c r="G1162" t="s">
        <v>1358</v>
      </c>
    </row>
    <row r="1163" spans="1:7" ht="15.75" x14ac:dyDescent="0.25">
      <c r="A1163" t="s">
        <v>351</v>
      </c>
      <c r="B1163" t="s">
        <v>8</v>
      </c>
      <c r="C1163" s="55" t="s">
        <v>1213</v>
      </c>
      <c r="E1163" s="1" t="s">
        <v>1293</v>
      </c>
      <c r="G1163" t="s">
        <v>1358</v>
      </c>
    </row>
    <row r="1164" spans="1:7" ht="15.75" x14ac:dyDescent="0.25">
      <c r="A1164" t="s">
        <v>351</v>
      </c>
      <c r="B1164" t="s">
        <v>8</v>
      </c>
      <c r="C1164" s="55" t="s">
        <v>1214</v>
      </c>
      <c r="E1164" s="1" t="s">
        <v>1293</v>
      </c>
      <c r="G1164" t="s">
        <v>1358</v>
      </c>
    </row>
    <row r="1165" spans="1:7" ht="15.75" x14ac:dyDescent="0.25">
      <c r="A1165" t="s">
        <v>351</v>
      </c>
      <c r="B1165" t="s">
        <v>635</v>
      </c>
      <c r="C1165" s="55" t="s">
        <v>1119</v>
      </c>
      <c r="E1165" s="1"/>
      <c r="F1165" t="s">
        <v>1155</v>
      </c>
      <c r="G1165" t="s">
        <v>1358</v>
      </c>
    </row>
    <row r="1166" spans="1:7" ht="15.75" x14ac:dyDescent="0.25">
      <c r="A1166" t="s">
        <v>351</v>
      </c>
      <c r="B1166" t="s">
        <v>769</v>
      </c>
      <c r="C1166" s="55" t="s">
        <v>1120</v>
      </c>
      <c r="E1166" s="1"/>
      <c r="F1166" t="s">
        <v>1155</v>
      </c>
      <c r="G1166" t="s">
        <v>1358</v>
      </c>
    </row>
    <row r="1167" spans="1:7" ht="15.75" x14ac:dyDescent="0.25">
      <c r="A1167" t="s">
        <v>351</v>
      </c>
      <c r="B1167" t="s">
        <v>1032</v>
      </c>
      <c r="C1167" s="55" t="s">
        <v>1121</v>
      </c>
      <c r="E1167" s="1"/>
      <c r="F1167" t="s">
        <v>1155</v>
      </c>
      <c r="G1167" t="s">
        <v>1358</v>
      </c>
    </row>
    <row r="1168" spans="1:7" ht="15.75" x14ac:dyDescent="0.25">
      <c r="A1168" t="s">
        <v>351</v>
      </c>
      <c r="B1168" t="s">
        <v>1032</v>
      </c>
      <c r="C1168" s="55" t="s">
        <v>1122</v>
      </c>
      <c r="E1168" s="1"/>
      <c r="F1168" t="s">
        <v>1155</v>
      </c>
      <c r="G1168" t="s">
        <v>1358</v>
      </c>
    </row>
    <row r="1169" spans="1:7" ht="15.75" x14ac:dyDescent="0.25">
      <c r="A1169" t="s">
        <v>351</v>
      </c>
      <c r="B1169" t="s">
        <v>1032</v>
      </c>
      <c r="C1169" s="55" t="s">
        <v>1123</v>
      </c>
      <c r="E1169" s="1"/>
      <c r="F1169" t="s">
        <v>1155</v>
      </c>
      <c r="G1169" t="s">
        <v>1358</v>
      </c>
    </row>
    <row r="1170" spans="1:7" ht="15.75" x14ac:dyDescent="0.25">
      <c r="A1170" t="s">
        <v>351</v>
      </c>
      <c r="B1170" t="s">
        <v>1032</v>
      </c>
      <c r="C1170" s="55" t="s">
        <v>1124</v>
      </c>
      <c r="E1170" s="1"/>
      <c r="F1170" t="s">
        <v>1155</v>
      </c>
      <c r="G1170" t="s">
        <v>1358</v>
      </c>
    </row>
    <row r="1171" spans="1:7" ht="15.75" x14ac:dyDescent="0.25">
      <c r="A1171" t="s">
        <v>351</v>
      </c>
      <c r="B1171" t="s">
        <v>1032</v>
      </c>
      <c r="C1171" s="55" t="s">
        <v>1125</v>
      </c>
      <c r="E1171" s="1"/>
      <c r="F1171" t="s">
        <v>1155</v>
      </c>
      <c r="G1171" t="s">
        <v>1358</v>
      </c>
    </row>
    <row r="1172" spans="1:7" ht="15.75" x14ac:dyDescent="0.25">
      <c r="A1172" t="s">
        <v>351</v>
      </c>
      <c r="B1172" t="s">
        <v>1032</v>
      </c>
      <c r="C1172" s="55" t="s">
        <v>1126</v>
      </c>
      <c r="E1172" s="1"/>
      <c r="F1172" t="s">
        <v>1155</v>
      </c>
      <c r="G1172" t="s">
        <v>1358</v>
      </c>
    </row>
    <row r="1173" spans="1:7" ht="15.75" x14ac:dyDescent="0.25">
      <c r="A1173" t="s">
        <v>351</v>
      </c>
      <c r="B1173" t="s">
        <v>769</v>
      </c>
      <c r="C1173" s="55" t="s">
        <v>1127</v>
      </c>
      <c r="E1173" s="1"/>
      <c r="F1173" t="s">
        <v>1155</v>
      </c>
      <c r="G1173" t="s">
        <v>1358</v>
      </c>
    </row>
    <row r="1174" spans="1:7" ht="15.75" x14ac:dyDescent="0.25">
      <c r="A1174" t="s">
        <v>351</v>
      </c>
      <c r="B1174" t="s">
        <v>769</v>
      </c>
      <c r="C1174" s="55" t="s">
        <v>1128</v>
      </c>
      <c r="E1174" s="1"/>
      <c r="F1174" t="s">
        <v>1155</v>
      </c>
      <c r="G1174" t="s">
        <v>1358</v>
      </c>
    </row>
    <row r="1175" spans="1:7" ht="15.75" x14ac:dyDescent="0.25">
      <c r="A1175" t="s">
        <v>351</v>
      </c>
      <c r="B1175" t="s">
        <v>769</v>
      </c>
      <c r="C1175" s="55" t="s">
        <v>1129</v>
      </c>
      <c r="E1175" s="1"/>
      <c r="F1175" t="s">
        <v>1155</v>
      </c>
      <c r="G1175" t="s">
        <v>1358</v>
      </c>
    </row>
    <row r="1176" spans="1:7" ht="15.75" x14ac:dyDescent="0.25">
      <c r="A1176" t="s">
        <v>351</v>
      </c>
      <c r="B1176" t="s">
        <v>1032</v>
      </c>
      <c r="C1176" s="55" t="s">
        <v>1130</v>
      </c>
      <c r="E1176" s="1"/>
      <c r="F1176" t="s">
        <v>1155</v>
      </c>
      <c r="G1176" t="s">
        <v>1358</v>
      </c>
    </row>
    <row r="1177" spans="1:7" ht="15.75" x14ac:dyDescent="0.25">
      <c r="A1177" t="s">
        <v>351</v>
      </c>
      <c r="B1177" t="s">
        <v>769</v>
      </c>
      <c r="C1177" s="55" t="s">
        <v>1131</v>
      </c>
      <c r="E1177" s="1"/>
      <c r="F1177" t="s">
        <v>1155</v>
      </c>
      <c r="G1177" t="s">
        <v>1358</v>
      </c>
    </row>
    <row r="1178" spans="1:7" ht="15.75" x14ac:dyDescent="0.25">
      <c r="A1178" t="s">
        <v>351</v>
      </c>
      <c r="B1178" t="s">
        <v>1032</v>
      </c>
      <c r="C1178" s="55" t="s">
        <v>1132</v>
      </c>
      <c r="E1178" s="1"/>
      <c r="F1178" t="s">
        <v>1155</v>
      </c>
      <c r="G1178" t="s">
        <v>1358</v>
      </c>
    </row>
    <row r="1179" spans="1:7" ht="15.75" x14ac:dyDescent="0.25">
      <c r="A1179" t="s">
        <v>351</v>
      </c>
      <c r="B1179" t="s">
        <v>1032</v>
      </c>
      <c r="C1179" s="55" t="s">
        <v>1133</v>
      </c>
      <c r="E1179" s="1"/>
      <c r="F1179" t="s">
        <v>1155</v>
      </c>
      <c r="G1179" t="s">
        <v>1358</v>
      </c>
    </row>
    <row r="1180" spans="1:7" ht="15.75" x14ac:dyDescent="0.25">
      <c r="A1180" t="s">
        <v>351</v>
      </c>
      <c r="B1180" t="s">
        <v>1032</v>
      </c>
      <c r="C1180" s="55" t="s">
        <v>1134</v>
      </c>
      <c r="E1180" s="1"/>
      <c r="F1180" t="s">
        <v>1155</v>
      </c>
      <c r="G1180" t="s">
        <v>1358</v>
      </c>
    </row>
    <row r="1181" spans="1:7" ht="15.75" x14ac:dyDescent="0.25">
      <c r="A1181" t="s">
        <v>351</v>
      </c>
      <c r="B1181" t="s">
        <v>1032</v>
      </c>
      <c r="C1181" s="55" t="s">
        <v>1135</v>
      </c>
      <c r="E1181" s="1"/>
      <c r="F1181" t="s">
        <v>1155</v>
      </c>
      <c r="G1181" t="s">
        <v>1358</v>
      </c>
    </row>
    <row r="1182" spans="1:7" ht="15.75" x14ac:dyDescent="0.25">
      <c r="A1182" t="s">
        <v>351</v>
      </c>
      <c r="B1182" t="s">
        <v>1032</v>
      </c>
      <c r="C1182" s="55" t="s">
        <v>1136</v>
      </c>
      <c r="E1182" s="1"/>
      <c r="F1182" t="s">
        <v>1155</v>
      </c>
      <c r="G1182" t="s">
        <v>1358</v>
      </c>
    </row>
    <row r="1183" spans="1:7" ht="15.75" x14ac:dyDescent="0.25">
      <c r="A1183" t="s">
        <v>351</v>
      </c>
      <c r="B1183" t="s">
        <v>1032</v>
      </c>
      <c r="C1183" s="55" t="s">
        <v>1137</v>
      </c>
      <c r="E1183" s="1"/>
      <c r="F1183" t="s">
        <v>1155</v>
      </c>
      <c r="G1183" t="s">
        <v>1358</v>
      </c>
    </row>
    <row r="1184" spans="1:7" ht="15.75" x14ac:dyDescent="0.25">
      <c r="A1184" t="s">
        <v>351</v>
      </c>
      <c r="B1184" t="s">
        <v>1032</v>
      </c>
      <c r="C1184" s="55" t="s">
        <v>1138</v>
      </c>
      <c r="E1184" s="1"/>
      <c r="F1184" t="s">
        <v>1155</v>
      </c>
      <c r="G1184" t="s">
        <v>1358</v>
      </c>
    </row>
    <row r="1185" spans="1:10" ht="15.75" x14ac:dyDescent="0.25">
      <c r="A1185" t="s">
        <v>351</v>
      </c>
      <c r="B1185" t="s">
        <v>1156</v>
      </c>
      <c r="C1185" s="55" t="s">
        <v>1139</v>
      </c>
      <c r="E1185" s="1"/>
      <c r="F1185" t="s">
        <v>1155</v>
      </c>
      <c r="G1185" t="s">
        <v>1358</v>
      </c>
    </row>
    <row r="1186" spans="1:10" ht="15.75" x14ac:dyDescent="0.25">
      <c r="A1186" t="s">
        <v>351</v>
      </c>
      <c r="B1186" t="s">
        <v>1156</v>
      </c>
      <c r="C1186" s="55" t="s">
        <v>1140</v>
      </c>
      <c r="E1186" s="1"/>
      <c r="F1186" t="s">
        <v>1155</v>
      </c>
      <c r="G1186" t="s">
        <v>1358</v>
      </c>
    </row>
    <row r="1187" spans="1:10" ht="15.75" x14ac:dyDescent="0.25">
      <c r="A1187" t="s">
        <v>351</v>
      </c>
      <c r="B1187" t="s">
        <v>1032</v>
      </c>
      <c r="C1187" s="55" t="s">
        <v>1141</v>
      </c>
      <c r="E1187" s="1"/>
      <c r="F1187" t="s">
        <v>1155</v>
      </c>
      <c r="G1187" t="s">
        <v>1358</v>
      </c>
    </row>
    <row r="1188" spans="1:10" ht="15.75" x14ac:dyDescent="0.25">
      <c r="A1188" t="s">
        <v>351</v>
      </c>
      <c r="B1188" t="s">
        <v>1032</v>
      </c>
      <c r="C1188" s="55" t="s">
        <v>1142</v>
      </c>
      <c r="E1188" s="1"/>
      <c r="F1188" t="s">
        <v>1155</v>
      </c>
      <c r="G1188" t="s">
        <v>1358</v>
      </c>
    </row>
    <row r="1189" spans="1:10" ht="15.75" x14ac:dyDescent="0.25">
      <c r="A1189" t="s">
        <v>351</v>
      </c>
      <c r="B1189" t="s">
        <v>1032</v>
      </c>
      <c r="C1189" s="55" t="s">
        <v>1143</v>
      </c>
      <c r="E1189" s="1"/>
      <c r="F1189" t="s">
        <v>1155</v>
      </c>
      <c r="G1189" t="s">
        <v>1358</v>
      </c>
      <c r="J1189" t="s">
        <v>1340</v>
      </c>
    </row>
    <row r="1190" spans="1:10" ht="15.75" x14ac:dyDescent="0.25">
      <c r="A1190" t="s">
        <v>351</v>
      </c>
      <c r="B1190" t="s">
        <v>1032</v>
      </c>
      <c r="C1190" s="55" t="s">
        <v>1144</v>
      </c>
      <c r="E1190" s="1"/>
      <c r="F1190" t="s">
        <v>1155</v>
      </c>
      <c r="G1190" t="s">
        <v>1358</v>
      </c>
    </row>
    <row r="1191" spans="1:10" ht="15.75" x14ac:dyDescent="0.25">
      <c r="A1191" t="s">
        <v>351</v>
      </c>
      <c r="B1191" t="s">
        <v>1032</v>
      </c>
      <c r="C1191" s="55" t="s">
        <v>1145</v>
      </c>
      <c r="E1191" s="1"/>
      <c r="F1191" t="s">
        <v>1155</v>
      </c>
      <c r="G1191" t="s">
        <v>1358</v>
      </c>
    </row>
    <row r="1192" spans="1:10" ht="15.75" x14ac:dyDescent="0.25">
      <c r="A1192" t="s">
        <v>351</v>
      </c>
      <c r="B1192" t="s">
        <v>1032</v>
      </c>
      <c r="C1192" s="55" t="s">
        <v>1146</v>
      </c>
      <c r="E1192" s="1"/>
      <c r="F1192" t="s">
        <v>1155</v>
      </c>
      <c r="G1192" t="s">
        <v>1358</v>
      </c>
    </row>
    <row r="1193" spans="1:10" ht="15.75" x14ac:dyDescent="0.25">
      <c r="A1193" t="s">
        <v>351</v>
      </c>
      <c r="B1193" t="s">
        <v>1032</v>
      </c>
      <c r="C1193" s="55" t="s">
        <v>1147</v>
      </c>
      <c r="E1193" s="1"/>
      <c r="F1193" t="s">
        <v>1155</v>
      </c>
      <c r="G1193" t="s">
        <v>1358</v>
      </c>
    </row>
    <row r="1194" spans="1:10" x14ac:dyDescent="0.25">
      <c r="A1194" t="s">
        <v>351</v>
      </c>
      <c r="B1194" t="s">
        <v>1032</v>
      </c>
      <c r="C1194" s="54" t="s">
        <v>1219</v>
      </c>
      <c r="E1194" s="1" t="s">
        <v>1294</v>
      </c>
      <c r="G1194" t="s">
        <v>1359</v>
      </c>
    </row>
    <row r="1195" spans="1:10" x14ac:dyDescent="0.25">
      <c r="A1195" t="s">
        <v>351</v>
      </c>
      <c r="B1195" t="s">
        <v>1032</v>
      </c>
      <c r="C1195" s="54" t="s">
        <v>1221</v>
      </c>
      <c r="E1195" s="1" t="s">
        <v>1294</v>
      </c>
      <c r="G1195" t="s">
        <v>1359</v>
      </c>
    </row>
    <row r="1196" spans="1:10" x14ac:dyDescent="0.25">
      <c r="A1196" t="s">
        <v>351</v>
      </c>
      <c r="B1196" t="s">
        <v>1032</v>
      </c>
      <c r="C1196" s="54" t="s">
        <v>1220</v>
      </c>
      <c r="E1196" s="1" t="s">
        <v>1294</v>
      </c>
      <c r="G1196" t="s">
        <v>1359</v>
      </c>
    </row>
    <row r="1197" spans="1:10" x14ac:dyDescent="0.25">
      <c r="A1197" t="s">
        <v>351</v>
      </c>
      <c r="B1197" t="s">
        <v>1222</v>
      </c>
      <c r="C1197" s="54" t="s">
        <v>718</v>
      </c>
      <c r="D1197" t="s">
        <v>1223</v>
      </c>
      <c r="E1197" s="1" t="s">
        <v>1295</v>
      </c>
      <c r="G1197" t="s">
        <v>1358</v>
      </c>
    </row>
    <row r="1198" spans="1:10" x14ac:dyDescent="0.25">
      <c r="A1198" t="s">
        <v>351</v>
      </c>
      <c r="B1198" t="s">
        <v>1222</v>
      </c>
      <c r="C1198" s="54" t="s">
        <v>1225</v>
      </c>
      <c r="E1198" s="1" t="s">
        <v>1296</v>
      </c>
      <c r="F1198" t="s">
        <v>1224</v>
      </c>
      <c r="G1198" t="s">
        <v>1359</v>
      </c>
    </row>
    <row r="1199" spans="1:10" x14ac:dyDescent="0.25">
      <c r="A1199" t="s">
        <v>351</v>
      </c>
      <c r="B1199" t="s">
        <v>1228</v>
      </c>
      <c r="C1199" s="54" t="s">
        <v>1226</v>
      </c>
      <c r="E1199" s="1" t="s">
        <v>1297</v>
      </c>
      <c r="G1199" t="s">
        <v>1358</v>
      </c>
    </row>
    <row r="1200" spans="1:10" x14ac:dyDescent="0.25">
      <c r="A1200" t="s">
        <v>351</v>
      </c>
      <c r="B1200" t="s">
        <v>1228</v>
      </c>
      <c r="C1200" s="54" t="s">
        <v>1227</v>
      </c>
      <c r="E1200" s="1" t="s">
        <v>1297</v>
      </c>
      <c r="G1200" t="s">
        <v>1358</v>
      </c>
    </row>
    <row r="1201" spans="1:7" x14ac:dyDescent="0.25">
      <c r="A1201" t="s">
        <v>21</v>
      </c>
      <c r="B1201" t="s">
        <v>1336</v>
      </c>
      <c r="C1201" s="54" t="s">
        <v>1334</v>
      </c>
      <c r="D1201" s="5"/>
      <c r="E1201" s="1" t="s">
        <v>1269</v>
      </c>
      <c r="G1201" t="s">
        <v>1359</v>
      </c>
    </row>
    <row r="1202" spans="1:7" x14ac:dyDescent="0.25">
      <c r="A1202" t="s">
        <v>21</v>
      </c>
      <c r="B1202" t="s">
        <v>1336</v>
      </c>
      <c r="C1202" s="54" t="s">
        <v>1333</v>
      </c>
      <c r="E1202" s="1" t="s">
        <v>1269</v>
      </c>
      <c r="G1202" t="s">
        <v>1359</v>
      </c>
    </row>
    <row r="1203" spans="1:7" x14ac:dyDescent="0.25">
      <c r="A1203" t="s">
        <v>21</v>
      </c>
      <c r="B1203" t="s">
        <v>1337</v>
      </c>
      <c r="C1203" s="54" t="s">
        <v>1335</v>
      </c>
      <c r="D1203" s="5"/>
      <c r="E1203" s="1" t="s">
        <v>1269</v>
      </c>
      <c r="G1203" t="s">
        <v>1359</v>
      </c>
    </row>
    <row r="1204" spans="1:7" ht="15.75" x14ac:dyDescent="0.25">
      <c r="A1204" t="s">
        <v>19</v>
      </c>
      <c r="B1204" t="s">
        <v>1338</v>
      </c>
      <c r="C1204" s="55" t="s">
        <v>1339</v>
      </c>
      <c r="E1204" s="1" t="s">
        <v>1298</v>
      </c>
      <c r="G1204" t="s">
        <v>1358</v>
      </c>
    </row>
    <row r="1205" spans="1:7" ht="15.75" x14ac:dyDescent="0.25">
      <c r="A1205" t="s">
        <v>1342</v>
      </c>
      <c r="B1205" t="s">
        <v>1351</v>
      </c>
      <c r="C1205" s="55" t="s">
        <v>1343</v>
      </c>
      <c r="D1205" s="5"/>
      <c r="E1205" s="1" t="s">
        <v>1353</v>
      </c>
      <c r="G1205" t="s">
        <v>1358</v>
      </c>
    </row>
    <row r="1206" spans="1:7" ht="15.75" x14ac:dyDescent="0.25">
      <c r="A1206" t="s">
        <v>1342</v>
      </c>
      <c r="B1206" t="s">
        <v>1351</v>
      </c>
      <c r="C1206" s="55" t="s">
        <v>1344</v>
      </c>
      <c r="E1206" s="1" t="s">
        <v>1353</v>
      </c>
      <c r="G1206" t="s">
        <v>1358</v>
      </c>
    </row>
    <row r="1207" spans="1:7" ht="15.75" x14ac:dyDescent="0.25">
      <c r="A1207" t="s">
        <v>1342</v>
      </c>
      <c r="B1207" t="s">
        <v>1351</v>
      </c>
      <c r="C1207" s="55" t="s">
        <v>1345</v>
      </c>
      <c r="E1207" s="1" t="s">
        <v>1353</v>
      </c>
      <c r="G1207" t="s">
        <v>1358</v>
      </c>
    </row>
    <row r="1208" spans="1:7" ht="15.75" x14ac:dyDescent="0.25">
      <c r="A1208" t="s">
        <v>1342</v>
      </c>
      <c r="B1208" t="s">
        <v>1351</v>
      </c>
      <c r="C1208" s="55" t="s">
        <v>1346</v>
      </c>
      <c r="E1208" s="1" t="s">
        <v>1353</v>
      </c>
      <c r="G1208" t="s">
        <v>1358</v>
      </c>
    </row>
    <row r="1209" spans="1:7" ht="15.75" x14ac:dyDescent="0.25">
      <c r="A1209" t="s">
        <v>1342</v>
      </c>
      <c r="B1209" t="s">
        <v>1351</v>
      </c>
      <c r="C1209" s="55" t="s">
        <v>1347</v>
      </c>
      <c r="E1209" s="1" t="s">
        <v>1353</v>
      </c>
      <c r="G1209" t="s">
        <v>1358</v>
      </c>
    </row>
    <row r="1210" spans="1:7" ht="15.75" x14ac:dyDescent="0.25">
      <c r="A1210" t="s">
        <v>1342</v>
      </c>
      <c r="B1210" t="s">
        <v>1351</v>
      </c>
      <c r="C1210" s="55" t="s">
        <v>1348</v>
      </c>
      <c r="E1210" s="1" t="s">
        <v>1353</v>
      </c>
      <c r="G1210" t="s">
        <v>1358</v>
      </c>
    </row>
    <row r="1211" spans="1:7" ht="15.75" x14ac:dyDescent="0.25">
      <c r="A1211" t="s">
        <v>1342</v>
      </c>
      <c r="B1211" t="s">
        <v>1352</v>
      </c>
      <c r="C1211" s="55" t="s">
        <v>1349</v>
      </c>
      <c r="E1211" s="1" t="s">
        <v>1353</v>
      </c>
      <c r="G1211" t="s">
        <v>1358</v>
      </c>
    </row>
    <row r="1212" spans="1:7" ht="15.75" x14ac:dyDescent="0.25">
      <c r="A1212" t="s">
        <v>1342</v>
      </c>
      <c r="B1212" t="s">
        <v>1351</v>
      </c>
      <c r="C1212" s="55" t="s">
        <v>1350</v>
      </c>
      <c r="E1212" s="1" t="s">
        <v>1353</v>
      </c>
      <c r="G1212" t="s">
        <v>1358</v>
      </c>
    </row>
    <row r="1213" spans="1:7" ht="15.75" x14ac:dyDescent="0.25">
      <c r="A1213" t="s">
        <v>1342</v>
      </c>
      <c r="B1213" t="s">
        <v>1352</v>
      </c>
      <c r="C1213" s="55" t="s">
        <v>1341</v>
      </c>
      <c r="E1213" s="1" t="s">
        <v>1353</v>
      </c>
      <c r="G1213" t="s">
        <v>1358</v>
      </c>
    </row>
    <row r="1214" spans="1:7" x14ac:dyDescent="0.25">
      <c r="A1214" s="44" t="s">
        <v>1439</v>
      </c>
      <c r="B1214" s="44" t="s">
        <v>770</v>
      </c>
      <c r="C1214" s="56" t="s">
        <v>744</v>
      </c>
      <c r="D1214" s="44"/>
      <c r="E1214" s="45" t="s">
        <v>1319</v>
      </c>
      <c r="F1214" s="44"/>
      <c r="G1214" s="44" t="s">
        <v>1359</v>
      </c>
    </row>
    <row r="1215" spans="1:7" x14ac:dyDescent="0.25">
      <c r="A1215" s="44" t="s">
        <v>1439</v>
      </c>
      <c r="B1215" s="44" t="s">
        <v>770</v>
      </c>
      <c r="C1215" s="56" t="s">
        <v>1361</v>
      </c>
      <c r="D1215" s="44"/>
      <c r="E1215" s="45" t="s">
        <v>1319</v>
      </c>
      <c r="F1215" s="44"/>
      <c r="G1215" s="44" t="s">
        <v>1359</v>
      </c>
    </row>
    <row r="1216" spans="1:7" x14ac:dyDescent="0.25">
      <c r="A1216" s="44" t="s">
        <v>1439</v>
      </c>
      <c r="B1216" s="44" t="s">
        <v>770</v>
      </c>
      <c r="C1216" s="56" t="s">
        <v>1362</v>
      </c>
      <c r="D1216" s="44"/>
      <c r="E1216" s="45" t="s">
        <v>1319</v>
      </c>
      <c r="F1216" s="44"/>
      <c r="G1216" s="44" t="s">
        <v>1359</v>
      </c>
    </row>
    <row r="1217" spans="1:7" x14ac:dyDescent="0.25">
      <c r="A1217" s="44" t="s">
        <v>1439</v>
      </c>
      <c r="B1217" s="44" t="s">
        <v>770</v>
      </c>
      <c r="C1217" s="56" t="s">
        <v>1363</v>
      </c>
      <c r="D1217" s="44"/>
      <c r="E1217" s="45" t="s">
        <v>1319</v>
      </c>
      <c r="F1217" s="44"/>
      <c r="G1217" s="44" t="s">
        <v>1359</v>
      </c>
    </row>
    <row r="1218" spans="1:7" x14ac:dyDescent="0.25">
      <c r="A1218" s="44" t="s">
        <v>1439</v>
      </c>
      <c r="B1218" s="44" t="s">
        <v>770</v>
      </c>
      <c r="C1218" s="56" t="s">
        <v>1364</v>
      </c>
      <c r="D1218" s="44"/>
      <c r="E1218" s="45" t="s">
        <v>1319</v>
      </c>
      <c r="F1218" s="44"/>
      <c r="G1218" s="44" t="s">
        <v>1359</v>
      </c>
    </row>
    <row r="1219" spans="1:7" x14ac:dyDescent="0.25">
      <c r="A1219" s="44" t="s">
        <v>1439</v>
      </c>
      <c r="B1219" s="44" t="s">
        <v>770</v>
      </c>
      <c r="C1219" s="56" t="s">
        <v>1365</v>
      </c>
      <c r="D1219" s="44"/>
      <c r="E1219" s="45" t="s">
        <v>1319</v>
      </c>
      <c r="F1219" s="44"/>
      <c r="G1219" s="44" t="s">
        <v>1359</v>
      </c>
    </row>
    <row r="1220" spans="1:7" x14ac:dyDescent="0.25">
      <c r="A1220" s="44" t="s">
        <v>1439</v>
      </c>
      <c r="B1220" s="44" t="s">
        <v>770</v>
      </c>
      <c r="C1220" s="56" t="s">
        <v>762</v>
      </c>
      <c r="D1220" s="44"/>
      <c r="E1220" s="45" t="s">
        <v>1319</v>
      </c>
      <c r="F1220" s="44"/>
      <c r="G1220" s="44" t="s">
        <v>1359</v>
      </c>
    </row>
    <row r="1221" spans="1:7" x14ac:dyDescent="0.25">
      <c r="A1221" s="44" t="s">
        <v>1439</v>
      </c>
      <c r="B1221" s="44" t="s">
        <v>770</v>
      </c>
      <c r="C1221" s="56" t="s">
        <v>1366</v>
      </c>
      <c r="D1221" s="44"/>
      <c r="E1221" s="45" t="s">
        <v>1319</v>
      </c>
      <c r="F1221" s="44"/>
      <c r="G1221" s="44" t="s">
        <v>1359</v>
      </c>
    </row>
    <row r="1222" spans="1:7" x14ac:dyDescent="0.25">
      <c r="A1222" s="44" t="s">
        <v>1439</v>
      </c>
      <c r="B1222" s="44" t="s">
        <v>770</v>
      </c>
      <c r="C1222" s="56" t="s">
        <v>1367</v>
      </c>
      <c r="D1222" s="44"/>
      <c r="E1222" s="45" t="s">
        <v>1319</v>
      </c>
      <c r="F1222" s="44"/>
      <c r="G1222" s="44" t="s">
        <v>1359</v>
      </c>
    </row>
    <row r="1223" spans="1:7" x14ac:dyDescent="0.25">
      <c r="A1223" s="44" t="s">
        <v>1439</v>
      </c>
      <c r="B1223" s="44" t="s">
        <v>770</v>
      </c>
      <c r="C1223" s="56" t="s">
        <v>1368</v>
      </c>
      <c r="D1223" s="44"/>
      <c r="E1223" s="45" t="s">
        <v>1319</v>
      </c>
      <c r="F1223" s="44"/>
      <c r="G1223" s="44" t="s">
        <v>1359</v>
      </c>
    </row>
    <row r="1224" spans="1:7" x14ac:dyDescent="0.25">
      <c r="A1224" s="44" t="s">
        <v>1439</v>
      </c>
      <c r="B1224" s="44" t="s">
        <v>770</v>
      </c>
      <c r="C1224" s="56" t="s">
        <v>1369</v>
      </c>
      <c r="D1224" s="44"/>
      <c r="E1224" s="45" t="s">
        <v>1319</v>
      </c>
      <c r="F1224" s="44"/>
      <c r="G1224" s="44" t="s">
        <v>1359</v>
      </c>
    </row>
    <row r="1225" spans="1:7" x14ac:dyDescent="0.25">
      <c r="A1225" s="44" t="s">
        <v>1439</v>
      </c>
      <c r="B1225" s="44" t="s">
        <v>770</v>
      </c>
      <c r="C1225" s="56" t="s">
        <v>1370</v>
      </c>
      <c r="D1225" s="44"/>
      <c r="E1225" s="45" t="s">
        <v>1319</v>
      </c>
      <c r="F1225" s="44"/>
      <c r="G1225" s="44" t="s">
        <v>1359</v>
      </c>
    </row>
    <row r="1226" spans="1:7" x14ac:dyDescent="0.25">
      <c r="A1226" s="44" t="s">
        <v>1439</v>
      </c>
      <c r="B1226" s="44" t="s">
        <v>770</v>
      </c>
      <c r="C1226" s="56" t="s">
        <v>1371</v>
      </c>
      <c r="D1226" s="44"/>
      <c r="E1226" s="45" t="s">
        <v>1319</v>
      </c>
      <c r="F1226" s="44"/>
      <c r="G1226" s="44" t="s">
        <v>1359</v>
      </c>
    </row>
    <row r="1227" spans="1:7" x14ac:dyDescent="0.25">
      <c r="A1227" s="44" t="s">
        <v>1439</v>
      </c>
      <c r="B1227" s="44" t="s">
        <v>770</v>
      </c>
      <c r="C1227" s="56" t="s">
        <v>1372</v>
      </c>
      <c r="D1227" s="44"/>
      <c r="E1227" s="45" t="s">
        <v>1319</v>
      </c>
      <c r="F1227" s="44"/>
      <c r="G1227" s="44" t="s">
        <v>1359</v>
      </c>
    </row>
    <row r="1228" spans="1:7" x14ac:dyDescent="0.25">
      <c r="A1228" s="44" t="s">
        <v>1439</v>
      </c>
      <c r="B1228" s="44" t="s">
        <v>770</v>
      </c>
      <c r="C1228" s="56" t="s">
        <v>1373</v>
      </c>
      <c r="D1228" s="44"/>
      <c r="E1228" s="45" t="s">
        <v>1319</v>
      </c>
      <c r="F1228" s="44"/>
      <c r="G1228" s="44" t="s">
        <v>1359</v>
      </c>
    </row>
    <row r="1229" spans="1:7" x14ac:dyDescent="0.25">
      <c r="A1229" s="44" t="s">
        <v>1439</v>
      </c>
      <c r="B1229" s="44" t="s">
        <v>770</v>
      </c>
      <c r="C1229" s="56" t="s">
        <v>1374</v>
      </c>
      <c r="D1229" s="44"/>
      <c r="E1229" s="45" t="s">
        <v>1319</v>
      </c>
      <c r="F1229" s="44"/>
      <c r="G1229" s="44" t="s">
        <v>1359</v>
      </c>
    </row>
    <row r="1230" spans="1:7" x14ac:dyDescent="0.25">
      <c r="A1230" s="44" t="s">
        <v>1439</v>
      </c>
      <c r="B1230" s="44" t="s">
        <v>770</v>
      </c>
      <c r="C1230" s="56" t="s">
        <v>1375</v>
      </c>
      <c r="D1230" s="44"/>
      <c r="E1230" s="45" t="s">
        <v>1319</v>
      </c>
      <c r="F1230" s="44"/>
      <c r="G1230" s="44" t="s">
        <v>1359</v>
      </c>
    </row>
    <row r="1231" spans="1:7" x14ac:dyDescent="0.25">
      <c r="A1231" s="44" t="s">
        <v>1439</v>
      </c>
      <c r="B1231" s="44" t="s">
        <v>770</v>
      </c>
      <c r="C1231" s="56" t="s">
        <v>1376</v>
      </c>
      <c r="D1231" s="44"/>
      <c r="E1231" s="45" t="s">
        <v>1319</v>
      </c>
      <c r="F1231" s="44"/>
      <c r="G1231" s="44" t="s">
        <v>1359</v>
      </c>
    </row>
    <row r="1232" spans="1:7" x14ac:dyDescent="0.25">
      <c r="A1232" s="44" t="s">
        <v>1439</v>
      </c>
      <c r="B1232" s="44" t="s">
        <v>770</v>
      </c>
      <c r="C1232" s="56" t="s">
        <v>1377</v>
      </c>
      <c r="D1232" s="44"/>
      <c r="E1232" s="45" t="s">
        <v>1319</v>
      </c>
      <c r="F1232" s="44"/>
      <c r="G1232" s="44" t="s">
        <v>1359</v>
      </c>
    </row>
    <row r="1233" spans="1:7" x14ac:dyDescent="0.25">
      <c r="A1233" s="44" t="s">
        <v>1439</v>
      </c>
      <c r="B1233" s="44" t="s">
        <v>770</v>
      </c>
      <c r="C1233" s="56" t="s">
        <v>1378</v>
      </c>
      <c r="D1233" s="44"/>
      <c r="E1233" s="45" t="s">
        <v>1319</v>
      </c>
      <c r="F1233" s="44"/>
      <c r="G1233" s="44" t="s">
        <v>1359</v>
      </c>
    </row>
    <row r="1234" spans="1:7" x14ac:dyDescent="0.25">
      <c r="A1234" s="44" t="s">
        <v>1439</v>
      </c>
      <c r="B1234" s="44" t="s">
        <v>770</v>
      </c>
      <c r="C1234" s="56" t="s">
        <v>1379</v>
      </c>
      <c r="D1234" s="44"/>
      <c r="E1234" s="45" t="s">
        <v>1319</v>
      </c>
      <c r="F1234" s="44"/>
      <c r="G1234" s="44" t="s">
        <v>1359</v>
      </c>
    </row>
    <row r="1235" spans="1:7" x14ac:dyDescent="0.25">
      <c r="A1235" s="44" t="s">
        <v>1439</v>
      </c>
      <c r="B1235" s="44" t="s">
        <v>770</v>
      </c>
      <c r="C1235" s="56" t="s">
        <v>1380</v>
      </c>
      <c r="D1235" s="44"/>
      <c r="E1235" s="45" t="s">
        <v>1319</v>
      </c>
      <c r="F1235" s="44"/>
      <c r="G1235" s="44" t="s">
        <v>1359</v>
      </c>
    </row>
    <row r="1236" spans="1:7" x14ac:dyDescent="0.25">
      <c r="A1236" s="44" t="s">
        <v>1439</v>
      </c>
      <c r="B1236" s="44" t="s">
        <v>770</v>
      </c>
      <c r="C1236" s="56" t="s">
        <v>1381</v>
      </c>
      <c r="D1236" s="44"/>
      <c r="E1236" s="45" t="s">
        <v>1319</v>
      </c>
      <c r="F1236" s="44"/>
      <c r="G1236" s="44" t="s">
        <v>1359</v>
      </c>
    </row>
    <row r="1237" spans="1:7" x14ac:dyDescent="0.25">
      <c r="A1237" s="44" t="s">
        <v>1439</v>
      </c>
      <c r="B1237" s="44" t="s">
        <v>770</v>
      </c>
      <c r="C1237" s="56" t="s">
        <v>1382</v>
      </c>
      <c r="D1237" s="44"/>
      <c r="E1237" s="45" t="s">
        <v>1319</v>
      </c>
      <c r="F1237" s="44"/>
      <c r="G1237" s="44" t="s">
        <v>1359</v>
      </c>
    </row>
    <row r="1238" spans="1:7" x14ac:dyDescent="0.25">
      <c r="A1238" s="44" t="s">
        <v>1439</v>
      </c>
      <c r="B1238" s="44" t="s">
        <v>770</v>
      </c>
      <c r="C1238" s="56" t="s">
        <v>1383</v>
      </c>
      <c r="D1238" s="44"/>
      <c r="E1238" s="45" t="s">
        <v>1319</v>
      </c>
      <c r="F1238" s="44"/>
      <c r="G1238" s="44" t="s">
        <v>1359</v>
      </c>
    </row>
    <row r="1239" spans="1:7" x14ac:dyDescent="0.25">
      <c r="A1239" s="44" t="s">
        <v>1439</v>
      </c>
      <c r="B1239" s="44" t="s">
        <v>770</v>
      </c>
      <c r="C1239" s="56" t="s">
        <v>1384</v>
      </c>
      <c r="D1239" s="44"/>
      <c r="E1239" s="45" t="s">
        <v>1319</v>
      </c>
      <c r="F1239" s="44"/>
      <c r="G1239" s="44" t="s">
        <v>1359</v>
      </c>
    </row>
    <row r="1240" spans="1:7" x14ac:dyDescent="0.25">
      <c r="A1240" s="44" t="s">
        <v>1439</v>
      </c>
      <c r="B1240" s="44" t="s">
        <v>770</v>
      </c>
      <c r="C1240" s="56" t="s">
        <v>1370</v>
      </c>
      <c r="D1240" s="44"/>
      <c r="E1240" s="45" t="s">
        <v>1319</v>
      </c>
      <c r="F1240" s="44"/>
      <c r="G1240" s="44" t="s">
        <v>1359</v>
      </c>
    </row>
    <row r="1241" spans="1:7" x14ac:dyDescent="0.25">
      <c r="A1241" s="44" t="s">
        <v>1439</v>
      </c>
      <c r="B1241" s="44" t="s">
        <v>770</v>
      </c>
      <c r="C1241" s="56" t="s">
        <v>1373</v>
      </c>
      <c r="D1241" s="44"/>
      <c r="E1241" s="45" t="s">
        <v>1319</v>
      </c>
      <c r="F1241" s="44"/>
      <c r="G1241" s="44" t="s">
        <v>1359</v>
      </c>
    </row>
    <row r="1242" spans="1:7" x14ac:dyDescent="0.25">
      <c r="A1242" s="46" t="s">
        <v>1439</v>
      </c>
      <c r="B1242" s="46" t="s">
        <v>770</v>
      </c>
      <c r="C1242" s="57" t="s">
        <v>783</v>
      </c>
      <c r="D1242" s="46"/>
      <c r="E1242" s="47" t="s">
        <v>1320</v>
      </c>
      <c r="F1242" s="46"/>
      <c r="G1242" s="46" t="s">
        <v>1359</v>
      </c>
    </row>
    <row r="1243" spans="1:7" x14ac:dyDescent="0.25">
      <c r="A1243" s="46" t="s">
        <v>1439</v>
      </c>
      <c r="B1243" s="46" t="s">
        <v>770</v>
      </c>
      <c r="C1243" s="57" t="s">
        <v>796</v>
      </c>
      <c r="D1243" s="46"/>
      <c r="E1243" s="47" t="s">
        <v>1320</v>
      </c>
      <c r="F1243" s="46"/>
      <c r="G1243" s="46" t="s">
        <v>1359</v>
      </c>
    </row>
    <row r="1244" spans="1:7" x14ac:dyDescent="0.25">
      <c r="A1244" s="46" t="s">
        <v>1439</v>
      </c>
      <c r="B1244" s="46" t="s">
        <v>770</v>
      </c>
      <c r="C1244" s="57" t="s">
        <v>808</v>
      </c>
      <c r="D1244" s="46"/>
      <c r="E1244" s="47" t="s">
        <v>1320</v>
      </c>
      <c r="F1244" s="46"/>
      <c r="G1244" s="46" t="s">
        <v>1359</v>
      </c>
    </row>
    <row r="1245" spans="1:7" x14ac:dyDescent="0.25">
      <c r="A1245" s="46" t="s">
        <v>1439</v>
      </c>
      <c r="B1245" s="46" t="s">
        <v>770</v>
      </c>
      <c r="C1245" s="57" t="s">
        <v>754</v>
      </c>
      <c r="D1245" s="46"/>
      <c r="E1245" s="47" t="s">
        <v>1320</v>
      </c>
      <c r="F1245" s="46"/>
      <c r="G1245" s="46" t="s">
        <v>1359</v>
      </c>
    </row>
    <row r="1246" spans="1:7" x14ac:dyDescent="0.25">
      <c r="A1246" s="46" t="s">
        <v>1439</v>
      </c>
      <c r="B1246" s="46" t="s">
        <v>770</v>
      </c>
      <c r="C1246" s="57" t="s">
        <v>820</v>
      </c>
      <c r="D1246" s="46"/>
      <c r="E1246" s="47" t="s">
        <v>1320</v>
      </c>
      <c r="F1246" s="46"/>
      <c r="G1246" s="46" t="s">
        <v>1359</v>
      </c>
    </row>
    <row r="1247" spans="1:7" x14ac:dyDescent="0.25">
      <c r="A1247" s="46" t="s">
        <v>1439</v>
      </c>
      <c r="B1247" s="46" t="s">
        <v>770</v>
      </c>
      <c r="C1247" s="57" t="s">
        <v>832</v>
      </c>
      <c r="D1247" s="46"/>
      <c r="E1247" s="47" t="s">
        <v>1320</v>
      </c>
      <c r="F1247" s="46"/>
      <c r="G1247" s="46" t="s">
        <v>1359</v>
      </c>
    </row>
    <row r="1248" spans="1:7" x14ac:dyDescent="0.25">
      <c r="A1248" s="46" t="s">
        <v>1439</v>
      </c>
      <c r="B1248" s="46" t="s">
        <v>770</v>
      </c>
      <c r="C1248" s="57" t="s">
        <v>772</v>
      </c>
      <c r="D1248" s="46"/>
      <c r="E1248" s="47" t="s">
        <v>1320</v>
      </c>
      <c r="F1248" s="46"/>
      <c r="G1248" s="46" t="s">
        <v>1359</v>
      </c>
    </row>
    <row r="1249" spans="1:7" x14ac:dyDescent="0.25">
      <c r="A1249" s="46" t="s">
        <v>1439</v>
      </c>
      <c r="B1249" s="46" t="s">
        <v>770</v>
      </c>
      <c r="C1249" s="57" t="s">
        <v>784</v>
      </c>
      <c r="D1249" s="46"/>
      <c r="E1249" s="47" t="s">
        <v>1320</v>
      </c>
      <c r="F1249" s="46"/>
      <c r="G1249" s="46" t="s">
        <v>1359</v>
      </c>
    </row>
    <row r="1250" spans="1:7" x14ac:dyDescent="0.25">
      <c r="A1250" s="46" t="s">
        <v>1439</v>
      </c>
      <c r="B1250" s="46" t="s">
        <v>770</v>
      </c>
      <c r="C1250" s="57">
        <v>111610</v>
      </c>
      <c r="D1250" s="46"/>
      <c r="E1250" s="47" t="s">
        <v>1320</v>
      </c>
      <c r="F1250" s="46"/>
      <c r="G1250" s="46" t="s">
        <v>1359</v>
      </c>
    </row>
    <row r="1251" spans="1:7" x14ac:dyDescent="0.25">
      <c r="A1251" s="46" t="s">
        <v>1439</v>
      </c>
      <c r="B1251" s="46" t="s">
        <v>770</v>
      </c>
      <c r="C1251" s="57" t="s">
        <v>797</v>
      </c>
      <c r="D1251" s="46"/>
      <c r="E1251" s="47" t="s">
        <v>1320</v>
      </c>
      <c r="F1251" s="46"/>
      <c r="G1251" s="46" t="s">
        <v>1359</v>
      </c>
    </row>
    <row r="1252" spans="1:7" x14ac:dyDescent="0.25">
      <c r="A1252" s="46" t="s">
        <v>1439</v>
      </c>
      <c r="B1252" s="46" t="s">
        <v>770</v>
      </c>
      <c r="C1252" s="57" t="s">
        <v>809</v>
      </c>
      <c r="D1252" s="46"/>
      <c r="E1252" s="47" t="s">
        <v>1320</v>
      </c>
      <c r="F1252" s="46"/>
      <c r="G1252" s="46" t="s">
        <v>1359</v>
      </c>
    </row>
    <row r="1253" spans="1:7" x14ac:dyDescent="0.25">
      <c r="A1253" s="46" t="s">
        <v>1439</v>
      </c>
      <c r="B1253" s="46" t="s">
        <v>770</v>
      </c>
      <c r="C1253" s="57" t="s">
        <v>821</v>
      </c>
      <c r="D1253" s="46"/>
      <c r="E1253" s="47" t="s">
        <v>1320</v>
      </c>
      <c r="F1253" s="46"/>
      <c r="G1253" s="46" t="s">
        <v>1359</v>
      </c>
    </row>
    <row r="1254" spans="1:7" x14ac:dyDescent="0.25">
      <c r="A1254" s="46" t="s">
        <v>1439</v>
      </c>
      <c r="B1254" s="46" t="s">
        <v>770</v>
      </c>
      <c r="C1254" s="57" t="s">
        <v>833</v>
      </c>
      <c r="D1254" s="46"/>
      <c r="E1254" s="47" t="s">
        <v>1320</v>
      </c>
      <c r="F1254" s="46"/>
      <c r="G1254" s="46" t="s">
        <v>1359</v>
      </c>
    </row>
    <row r="1255" spans="1:7" x14ac:dyDescent="0.25">
      <c r="A1255" s="46" t="s">
        <v>1439</v>
      </c>
      <c r="B1255" s="46" t="s">
        <v>770</v>
      </c>
      <c r="C1255" s="57" t="s">
        <v>773</v>
      </c>
      <c r="D1255" s="46"/>
      <c r="E1255" s="47" t="s">
        <v>1320</v>
      </c>
      <c r="F1255" s="46"/>
      <c r="G1255" s="46" t="s">
        <v>1359</v>
      </c>
    </row>
    <row r="1256" spans="1:7" x14ac:dyDescent="0.25">
      <c r="A1256" s="46" t="s">
        <v>1439</v>
      </c>
      <c r="B1256" s="46" t="s">
        <v>770</v>
      </c>
      <c r="C1256" s="57" t="s">
        <v>785</v>
      </c>
      <c r="D1256" s="46"/>
      <c r="E1256" s="47" t="s">
        <v>1320</v>
      </c>
      <c r="F1256" s="46"/>
      <c r="G1256" s="46" t="s">
        <v>1359</v>
      </c>
    </row>
    <row r="1257" spans="1:7" x14ac:dyDescent="0.25">
      <c r="A1257" s="46" t="s">
        <v>1439</v>
      </c>
      <c r="B1257" s="46" t="s">
        <v>770</v>
      </c>
      <c r="C1257" s="57" t="s">
        <v>798</v>
      </c>
      <c r="D1257" s="46"/>
      <c r="E1257" s="47" t="s">
        <v>1320</v>
      </c>
      <c r="F1257" s="46"/>
      <c r="G1257" s="46" t="s">
        <v>1359</v>
      </c>
    </row>
    <row r="1258" spans="1:7" x14ac:dyDescent="0.25">
      <c r="A1258" s="46" t="s">
        <v>1439</v>
      </c>
      <c r="B1258" s="46" t="s">
        <v>770</v>
      </c>
      <c r="C1258" s="57" t="s">
        <v>810</v>
      </c>
      <c r="D1258" s="46"/>
      <c r="E1258" s="47" t="s">
        <v>1320</v>
      </c>
      <c r="F1258" s="46"/>
      <c r="G1258" s="46" t="s">
        <v>1359</v>
      </c>
    </row>
    <row r="1259" spans="1:7" x14ac:dyDescent="0.25">
      <c r="A1259" s="46" t="s">
        <v>1439</v>
      </c>
      <c r="B1259" s="46" t="s">
        <v>770</v>
      </c>
      <c r="C1259" s="57" t="s">
        <v>822</v>
      </c>
      <c r="D1259" s="46"/>
      <c r="E1259" s="47" t="s">
        <v>1320</v>
      </c>
      <c r="F1259" s="46"/>
      <c r="G1259" s="46" t="s">
        <v>1359</v>
      </c>
    </row>
    <row r="1260" spans="1:7" x14ac:dyDescent="0.25">
      <c r="A1260" s="46" t="s">
        <v>1439</v>
      </c>
      <c r="B1260" s="46" t="s">
        <v>770</v>
      </c>
      <c r="C1260" s="57" t="s">
        <v>834</v>
      </c>
      <c r="D1260" s="46"/>
      <c r="E1260" s="47" t="s">
        <v>1320</v>
      </c>
      <c r="F1260" s="46"/>
      <c r="G1260" s="46" t="s">
        <v>1359</v>
      </c>
    </row>
    <row r="1261" spans="1:7" x14ac:dyDescent="0.25">
      <c r="A1261" s="46" t="s">
        <v>1439</v>
      </c>
      <c r="B1261" s="46" t="s">
        <v>770</v>
      </c>
      <c r="C1261" s="57" t="s">
        <v>774</v>
      </c>
      <c r="D1261" s="46"/>
      <c r="E1261" s="47" t="s">
        <v>1320</v>
      </c>
      <c r="F1261" s="46"/>
      <c r="G1261" s="46" t="s">
        <v>1359</v>
      </c>
    </row>
    <row r="1262" spans="1:7" x14ac:dyDescent="0.25">
      <c r="A1262" s="46" t="s">
        <v>1439</v>
      </c>
      <c r="B1262" s="46" t="s">
        <v>770</v>
      </c>
      <c r="C1262" s="57" t="s">
        <v>786</v>
      </c>
      <c r="D1262" s="46"/>
      <c r="E1262" s="47" t="s">
        <v>1320</v>
      </c>
      <c r="F1262" s="46"/>
      <c r="G1262" s="46" t="s">
        <v>1359</v>
      </c>
    </row>
    <row r="1263" spans="1:7" x14ac:dyDescent="0.25">
      <c r="A1263" s="46" t="s">
        <v>1439</v>
      </c>
      <c r="B1263" s="46" t="s">
        <v>770</v>
      </c>
      <c r="C1263" s="57" t="s">
        <v>799</v>
      </c>
      <c r="D1263" s="46"/>
      <c r="E1263" s="47" t="s">
        <v>1320</v>
      </c>
      <c r="F1263" s="46"/>
      <c r="G1263" s="46" t="s">
        <v>1359</v>
      </c>
    </row>
    <row r="1264" spans="1:7" x14ac:dyDescent="0.25">
      <c r="A1264" s="46" t="s">
        <v>1439</v>
      </c>
      <c r="B1264" s="46" t="s">
        <v>770</v>
      </c>
      <c r="C1264" s="57" t="s">
        <v>811</v>
      </c>
      <c r="D1264" s="46"/>
      <c r="E1264" s="47" t="s">
        <v>1320</v>
      </c>
      <c r="F1264" s="46"/>
      <c r="G1264" s="46" t="s">
        <v>1359</v>
      </c>
    </row>
    <row r="1265" spans="1:7" x14ac:dyDescent="0.25">
      <c r="A1265" s="46" t="s">
        <v>1439</v>
      </c>
      <c r="B1265" s="46" t="s">
        <v>770</v>
      </c>
      <c r="C1265" s="57" t="s">
        <v>823</v>
      </c>
      <c r="D1265" s="46"/>
      <c r="E1265" s="47" t="s">
        <v>1320</v>
      </c>
      <c r="F1265" s="46"/>
      <c r="G1265" s="46" t="s">
        <v>1359</v>
      </c>
    </row>
    <row r="1266" spans="1:7" x14ac:dyDescent="0.25">
      <c r="A1266" s="46" t="s">
        <v>1439</v>
      </c>
      <c r="B1266" s="46" t="s">
        <v>770</v>
      </c>
      <c r="C1266" s="57" t="s">
        <v>835</v>
      </c>
      <c r="D1266" s="46"/>
      <c r="E1266" s="47" t="s">
        <v>1320</v>
      </c>
      <c r="F1266" s="46"/>
      <c r="G1266" s="46" t="s">
        <v>1359</v>
      </c>
    </row>
    <row r="1267" spans="1:7" x14ac:dyDescent="0.25">
      <c r="A1267" s="46" t="s">
        <v>1439</v>
      </c>
      <c r="B1267" s="46" t="s">
        <v>770</v>
      </c>
      <c r="C1267" s="57" t="s">
        <v>775</v>
      </c>
      <c r="D1267" s="46"/>
      <c r="E1267" s="47" t="s">
        <v>1320</v>
      </c>
      <c r="F1267" s="46"/>
      <c r="G1267" s="46" t="s">
        <v>1359</v>
      </c>
    </row>
    <row r="1268" spans="1:7" x14ac:dyDescent="0.25">
      <c r="A1268" s="46" t="s">
        <v>1439</v>
      </c>
      <c r="B1268" s="46" t="s">
        <v>770</v>
      </c>
      <c r="C1268" s="57" t="s">
        <v>787</v>
      </c>
      <c r="D1268" s="46"/>
      <c r="E1268" s="47" t="s">
        <v>1320</v>
      </c>
      <c r="F1268" s="46"/>
      <c r="G1268" s="46" t="s">
        <v>1359</v>
      </c>
    </row>
    <row r="1269" spans="1:7" x14ac:dyDescent="0.25">
      <c r="A1269" s="46" t="s">
        <v>1439</v>
      </c>
      <c r="B1269" s="46" t="s">
        <v>770</v>
      </c>
      <c r="C1269" s="57" t="s">
        <v>800</v>
      </c>
      <c r="D1269" s="46"/>
      <c r="E1269" s="47" t="s">
        <v>1320</v>
      </c>
      <c r="F1269" s="46"/>
      <c r="G1269" s="46" t="s">
        <v>1359</v>
      </c>
    </row>
    <row r="1270" spans="1:7" x14ac:dyDescent="0.25">
      <c r="A1270" s="46" t="s">
        <v>1439</v>
      </c>
      <c r="B1270" s="46" t="s">
        <v>770</v>
      </c>
      <c r="C1270" s="57" t="s">
        <v>812</v>
      </c>
      <c r="D1270" s="46"/>
      <c r="E1270" s="47" t="s">
        <v>1320</v>
      </c>
      <c r="F1270" s="46"/>
      <c r="G1270" s="46" t="s">
        <v>1359</v>
      </c>
    </row>
    <row r="1271" spans="1:7" x14ac:dyDescent="0.25">
      <c r="A1271" s="46" t="s">
        <v>1439</v>
      </c>
      <c r="B1271" s="46" t="s">
        <v>770</v>
      </c>
      <c r="C1271" s="57" t="s">
        <v>824</v>
      </c>
      <c r="D1271" s="46"/>
      <c r="E1271" s="47" t="s">
        <v>1320</v>
      </c>
      <c r="F1271" s="46"/>
      <c r="G1271" s="46" t="s">
        <v>1359</v>
      </c>
    </row>
    <row r="1272" spans="1:7" x14ac:dyDescent="0.25">
      <c r="A1272" s="46" t="s">
        <v>1439</v>
      </c>
      <c r="B1272" s="46" t="s">
        <v>770</v>
      </c>
      <c r="C1272" s="57" t="s">
        <v>836</v>
      </c>
      <c r="D1272" s="46"/>
      <c r="E1272" s="47" t="s">
        <v>1320</v>
      </c>
      <c r="F1272" s="46"/>
      <c r="G1272" s="46" t="s">
        <v>1359</v>
      </c>
    </row>
    <row r="1273" spans="1:7" x14ac:dyDescent="0.25">
      <c r="A1273" s="46" t="s">
        <v>1439</v>
      </c>
      <c r="B1273" s="46" t="s">
        <v>770</v>
      </c>
      <c r="C1273" s="57" t="s">
        <v>776</v>
      </c>
      <c r="D1273" s="46"/>
      <c r="E1273" s="47" t="s">
        <v>1320</v>
      </c>
      <c r="F1273" s="46"/>
      <c r="G1273" s="46" t="s">
        <v>1359</v>
      </c>
    </row>
    <row r="1274" spans="1:7" x14ac:dyDescent="0.25">
      <c r="A1274" s="46" t="s">
        <v>1439</v>
      </c>
      <c r="B1274" s="46" t="s">
        <v>770</v>
      </c>
      <c r="C1274" s="57" t="s">
        <v>788</v>
      </c>
      <c r="D1274" s="46"/>
      <c r="E1274" s="47" t="s">
        <v>1320</v>
      </c>
      <c r="F1274" s="46"/>
      <c r="G1274" s="46" t="s">
        <v>1359</v>
      </c>
    </row>
    <row r="1275" spans="1:7" x14ac:dyDescent="0.25">
      <c r="A1275" s="46" t="s">
        <v>1439</v>
      </c>
      <c r="B1275" s="46" t="s">
        <v>770</v>
      </c>
      <c r="C1275" s="57" t="s">
        <v>801</v>
      </c>
      <c r="D1275" s="46"/>
      <c r="E1275" s="47" t="s">
        <v>1320</v>
      </c>
      <c r="F1275" s="46"/>
      <c r="G1275" s="46" t="s">
        <v>1359</v>
      </c>
    </row>
    <row r="1276" spans="1:7" x14ac:dyDescent="0.25">
      <c r="A1276" s="46" t="s">
        <v>1439</v>
      </c>
      <c r="B1276" s="46" t="s">
        <v>770</v>
      </c>
      <c r="C1276" s="57" t="s">
        <v>813</v>
      </c>
      <c r="D1276" s="46"/>
      <c r="E1276" s="47" t="s">
        <v>1320</v>
      </c>
      <c r="F1276" s="46"/>
      <c r="G1276" s="46" t="s">
        <v>1359</v>
      </c>
    </row>
    <row r="1277" spans="1:7" x14ac:dyDescent="0.25">
      <c r="A1277" s="46" t="s">
        <v>1439</v>
      </c>
      <c r="B1277" s="46" t="s">
        <v>770</v>
      </c>
      <c r="C1277" s="57" t="s">
        <v>825</v>
      </c>
      <c r="D1277" s="46"/>
      <c r="E1277" s="47" t="s">
        <v>1320</v>
      </c>
      <c r="F1277" s="46"/>
      <c r="G1277" s="46" t="s">
        <v>1359</v>
      </c>
    </row>
    <row r="1278" spans="1:7" x14ac:dyDescent="0.25">
      <c r="A1278" s="46" t="s">
        <v>1439</v>
      </c>
      <c r="B1278" s="46" t="s">
        <v>770</v>
      </c>
      <c r="C1278" s="57" t="s">
        <v>837</v>
      </c>
      <c r="D1278" s="46"/>
      <c r="E1278" s="47" t="s">
        <v>1320</v>
      </c>
      <c r="F1278" s="46"/>
      <c r="G1278" s="46" t="s">
        <v>1359</v>
      </c>
    </row>
    <row r="1279" spans="1:7" x14ac:dyDescent="0.25">
      <c r="A1279" s="46" t="s">
        <v>1439</v>
      </c>
      <c r="B1279" s="46" t="s">
        <v>770</v>
      </c>
      <c r="C1279" s="57" t="s">
        <v>777</v>
      </c>
      <c r="D1279" s="46"/>
      <c r="E1279" s="47" t="s">
        <v>1320</v>
      </c>
      <c r="F1279" s="46"/>
      <c r="G1279" s="46" t="s">
        <v>1359</v>
      </c>
    </row>
    <row r="1280" spans="1:7" x14ac:dyDescent="0.25">
      <c r="A1280" s="46" t="s">
        <v>1439</v>
      </c>
      <c r="B1280" s="46" t="s">
        <v>770</v>
      </c>
      <c r="C1280" s="57" t="s">
        <v>789</v>
      </c>
      <c r="D1280" s="46"/>
      <c r="E1280" s="47" t="s">
        <v>1320</v>
      </c>
      <c r="F1280" s="46"/>
      <c r="G1280" s="46" t="s">
        <v>1359</v>
      </c>
    </row>
    <row r="1281" spans="1:7" x14ac:dyDescent="0.25">
      <c r="A1281" s="46" t="s">
        <v>1439</v>
      </c>
      <c r="B1281" s="46" t="s">
        <v>770</v>
      </c>
      <c r="C1281" s="57" t="s">
        <v>802</v>
      </c>
      <c r="D1281" s="46"/>
      <c r="E1281" s="47" t="s">
        <v>1320</v>
      </c>
      <c r="F1281" s="46"/>
      <c r="G1281" s="46" t="s">
        <v>1359</v>
      </c>
    </row>
    <row r="1282" spans="1:7" x14ac:dyDescent="0.25">
      <c r="A1282" s="46" t="s">
        <v>1439</v>
      </c>
      <c r="B1282" s="46" t="s">
        <v>770</v>
      </c>
      <c r="C1282" s="57" t="s">
        <v>814</v>
      </c>
      <c r="D1282" s="46"/>
      <c r="E1282" s="47" t="s">
        <v>1320</v>
      </c>
      <c r="F1282" s="46"/>
      <c r="G1282" s="46" t="s">
        <v>1359</v>
      </c>
    </row>
    <row r="1283" spans="1:7" x14ac:dyDescent="0.25">
      <c r="A1283" s="46" t="s">
        <v>1439</v>
      </c>
      <c r="B1283" s="46" t="s">
        <v>770</v>
      </c>
      <c r="C1283" s="57" t="s">
        <v>826</v>
      </c>
      <c r="D1283" s="46"/>
      <c r="E1283" s="47" t="s">
        <v>1320</v>
      </c>
      <c r="F1283" s="46"/>
      <c r="G1283" s="46" t="s">
        <v>1359</v>
      </c>
    </row>
    <row r="1284" spans="1:7" x14ac:dyDescent="0.25">
      <c r="A1284" s="46" t="s">
        <v>1439</v>
      </c>
      <c r="B1284" s="46" t="s">
        <v>770</v>
      </c>
      <c r="C1284" s="57" t="s">
        <v>838</v>
      </c>
      <c r="D1284" s="46"/>
      <c r="E1284" s="47" t="s">
        <v>1320</v>
      </c>
      <c r="F1284" s="46"/>
      <c r="G1284" s="46" t="s">
        <v>1359</v>
      </c>
    </row>
    <row r="1285" spans="1:7" x14ac:dyDescent="0.25">
      <c r="A1285" s="46" t="s">
        <v>1439</v>
      </c>
      <c r="B1285" s="46" t="s">
        <v>770</v>
      </c>
      <c r="C1285" s="57" t="s">
        <v>778</v>
      </c>
      <c r="D1285" s="46"/>
      <c r="E1285" s="47" t="s">
        <v>1320</v>
      </c>
      <c r="F1285" s="46"/>
      <c r="G1285" s="46" t="s">
        <v>1359</v>
      </c>
    </row>
    <row r="1286" spans="1:7" x14ac:dyDescent="0.25">
      <c r="A1286" s="46" t="s">
        <v>1439</v>
      </c>
      <c r="B1286" s="46" t="s">
        <v>770</v>
      </c>
      <c r="C1286" s="57" t="s">
        <v>790</v>
      </c>
      <c r="D1286" s="46"/>
      <c r="E1286" s="47" t="s">
        <v>1320</v>
      </c>
      <c r="F1286" s="46"/>
      <c r="G1286" s="46" t="s">
        <v>1359</v>
      </c>
    </row>
    <row r="1287" spans="1:7" x14ac:dyDescent="0.25">
      <c r="A1287" s="46" t="s">
        <v>1439</v>
      </c>
      <c r="B1287" s="46" t="s">
        <v>770</v>
      </c>
      <c r="C1287" s="57" t="s">
        <v>803</v>
      </c>
      <c r="D1287" s="46"/>
      <c r="E1287" s="47" t="s">
        <v>1320</v>
      </c>
      <c r="F1287" s="46"/>
      <c r="G1287" s="46" t="s">
        <v>1359</v>
      </c>
    </row>
    <row r="1288" spans="1:7" x14ac:dyDescent="0.25">
      <c r="A1288" s="46" t="s">
        <v>1439</v>
      </c>
      <c r="B1288" s="46" t="s">
        <v>770</v>
      </c>
      <c r="C1288" s="57" t="s">
        <v>815</v>
      </c>
      <c r="D1288" s="46"/>
      <c r="E1288" s="47" t="s">
        <v>1320</v>
      </c>
      <c r="F1288" s="46"/>
      <c r="G1288" s="46" t="s">
        <v>1359</v>
      </c>
    </row>
    <row r="1289" spans="1:7" x14ac:dyDescent="0.25">
      <c r="A1289" s="46" t="s">
        <v>1439</v>
      </c>
      <c r="B1289" s="46" t="s">
        <v>770</v>
      </c>
      <c r="C1289" s="57" t="s">
        <v>827</v>
      </c>
      <c r="D1289" s="46"/>
      <c r="E1289" s="47" t="s">
        <v>1320</v>
      </c>
      <c r="F1289" s="46"/>
      <c r="G1289" s="46" t="s">
        <v>1359</v>
      </c>
    </row>
    <row r="1290" spans="1:7" x14ac:dyDescent="0.25">
      <c r="A1290" s="46" t="s">
        <v>1439</v>
      </c>
      <c r="B1290" s="46" t="s">
        <v>770</v>
      </c>
      <c r="C1290" s="57" t="s">
        <v>839</v>
      </c>
      <c r="D1290" s="46"/>
      <c r="E1290" s="47" t="s">
        <v>1320</v>
      </c>
      <c r="F1290" s="46"/>
      <c r="G1290" s="46" t="s">
        <v>1359</v>
      </c>
    </row>
    <row r="1291" spans="1:7" x14ac:dyDescent="0.25">
      <c r="A1291" s="46" t="s">
        <v>1439</v>
      </c>
      <c r="B1291" s="46" t="s">
        <v>770</v>
      </c>
      <c r="C1291" s="57" t="s">
        <v>779</v>
      </c>
      <c r="D1291" s="46"/>
      <c r="E1291" s="47" t="s">
        <v>1320</v>
      </c>
      <c r="F1291" s="46"/>
      <c r="G1291" s="46" t="s">
        <v>1359</v>
      </c>
    </row>
    <row r="1292" spans="1:7" x14ac:dyDescent="0.25">
      <c r="A1292" s="46" t="s">
        <v>1439</v>
      </c>
      <c r="B1292" s="46" t="s">
        <v>770</v>
      </c>
      <c r="C1292" s="57" t="s">
        <v>791</v>
      </c>
      <c r="D1292" s="46"/>
      <c r="E1292" s="47" t="s">
        <v>1320</v>
      </c>
      <c r="F1292" s="46"/>
      <c r="G1292" s="46" t="s">
        <v>1359</v>
      </c>
    </row>
    <row r="1293" spans="1:7" x14ac:dyDescent="0.25">
      <c r="A1293" s="46" t="s">
        <v>1439</v>
      </c>
      <c r="B1293" s="46" t="s">
        <v>770</v>
      </c>
      <c r="C1293" s="57" t="s">
        <v>804</v>
      </c>
      <c r="D1293" s="46"/>
      <c r="E1293" s="47" t="s">
        <v>1320</v>
      </c>
      <c r="F1293" s="46"/>
      <c r="G1293" s="46" t="s">
        <v>1359</v>
      </c>
    </row>
    <row r="1294" spans="1:7" x14ac:dyDescent="0.25">
      <c r="A1294" s="46" t="s">
        <v>1439</v>
      </c>
      <c r="B1294" s="46" t="s">
        <v>770</v>
      </c>
      <c r="C1294" s="57" t="s">
        <v>816</v>
      </c>
      <c r="D1294" s="46"/>
      <c r="E1294" s="47" t="s">
        <v>1320</v>
      </c>
      <c r="F1294" s="46"/>
      <c r="G1294" s="46" t="s">
        <v>1359</v>
      </c>
    </row>
    <row r="1295" spans="1:7" x14ac:dyDescent="0.25">
      <c r="A1295" s="46" t="s">
        <v>1439</v>
      </c>
      <c r="B1295" s="46" t="s">
        <v>770</v>
      </c>
      <c r="C1295" s="57" t="s">
        <v>828</v>
      </c>
      <c r="D1295" s="46"/>
      <c r="E1295" s="47" t="s">
        <v>1320</v>
      </c>
      <c r="F1295" s="46"/>
      <c r="G1295" s="46" t="s">
        <v>1359</v>
      </c>
    </row>
    <row r="1296" spans="1:7" x14ac:dyDescent="0.25">
      <c r="A1296" s="46" t="s">
        <v>1439</v>
      </c>
      <c r="B1296" s="46" t="s">
        <v>770</v>
      </c>
      <c r="C1296" s="57" t="s">
        <v>840</v>
      </c>
      <c r="D1296" s="46"/>
      <c r="E1296" s="47" t="s">
        <v>1320</v>
      </c>
      <c r="F1296" s="46"/>
      <c r="G1296" s="46" t="s">
        <v>1359</v>
      </c>
    </row>
    <row r="1297" spans="1:7" x14ac:dyDescent="0.25">
      <c r="A1297" s="46" t="s">
        <v>1439</v>
      </c>
      <c r="B1297" s="46" t="s">
        <v>770</v>
      </c>
      <c r="C1297" s="57" t="s">
        <v>780</v>
      </c>
      <c r="D1297" s="46"/>
      <c r="E1297" s="47" t="s">
        <v>1320</v>
      </c>
      <c r="F1297" s="46"/>
      <c r="G1297" s="46" t="s">
        <v>1359</v>
      </c>
    </row>
    <row r="1298" spans="1:7" x14ac:dyDescent="0.25">
      <c r="A1298" s="46" t="s">
        <v>1439</v>
      </c>
      <c r="B1298" s="46" t="s">
        <v>770</v>
      </c>
      <c r="C1298" s="57" t="s">
        <v>792</v>
      </c>
      <c r="D1298" s="46"/>
      <c r="E1298" s="47" t="s">
        <v>1320</v>
      </c>
      <c r="F1298" s="46"/>
      <c r="G1298" s="46" t="s">
        <v>1359</v>
      </c>
    </row>
    <row r="1299" spans="1:7" x14ac:dyDescent="0.25">
      <c r="A1299" s="46" t="s">
        <v>1439</v>
      </c>
      <c r="B1299" s="46" t="s">
        <v>770</v>
      </c>
      <c r="C1299" s="57" t="s">
        <v>805</v>
      </c>
      <c r="D1299" s="46"/>
      <c r="E1299" s="47" t="s">
        <v>1320</v>
      </c>
      <c r="F1299" s="46"/>
      <c r="G1299" s="46" t="s">
        <v>1359</v>
      </c>
    </row>
    <row r="1300" spans="1:7" x14ac:dyDescent="0.25">
      <c r="A1300" s="46" t="s">
        <v>1439</v>
      </c>
      <c r="B1300" s="46" t="s">
        <v>770</v>
      </c>
      <c r="C1300" s="57" t="s">
        <v>817</v>
      </c>
      <c r="D1300" s="46"/>
      <c r="E1300" s="47" t="s">
        <v>1320</v>
      </c>
      <c r="F1300" s="46"/>
      <c r="G1300" s="46" t="s">
        <v>1359</v>
      </c>
    </row>
    <row r="1301" spans="1:7" x14ac:dyDescent="0.25">
      <c r="A1301" s="46" t="s">
        <v>1439</v>
      </c>
      <c r="B1301" s="46" t="s">
        <v>770</v>
      </c>
      <c r="C1301" s="57" t="s">
        <v>829</v>
      </c>
      <c r="D1301" s="46"/>
      <c r="E1301" s="47" t="s">
        <v>1320</v>
      </c>
      <c r="F1301" s="46"/>
      <c r="G1301" s="46" t="s">
        <v>1359</v>
      </c>
    </row>
    <row r="1302" spans="1:7" x14ac:dyDescent="0.25">
      <c r="A1302" s="46" t="s">
        <v>1439</v>
      </c>
      <c r="B1302" s="46" t="s">
        <v>770</v>
      </c>
      <c r="C1302" s="57" t="s">
        <v>1386</v>
      </c>
      <c r="D1302" s="46"/>
      <c r="E1302" s="47" t="s">
        <v>1320</v>
      </c>
      <c r="F1302" s="46"/>
      <c r="G1302" s="46" t="s">
        <v>1359</v>
      </c>
    </row>
    <row r="1303" spans="1:7" x14ac:dyDescent="0.25">
      <c r="A1303" s="46" t="s">
        <v>1439</v>
      </c>
      <c r="B1303" s="46" t="s">
        <v>770</v>
      </c>
      <c r="C1303" s="57" t="s">
        <v>1386</v>
      </c>
      <c r="D1303" s="46"/>
      <c r="E1303" s="47" t="s">
        <v>1320</v>
      </c>
      <c r="F1303" s="46"/>
      <c r="G1303" s="46" t="s">
        <v>1359</v>
      </c>
    </row>
    <row r="1304" spans="1:7" x14ac:dyDescent="0.25">
      <c r="A1304" s="46" t="s">
        <v>1439</v>
      </c>
      <c r="B1304" s="46" t="s">
        <v>770</v>
      </c>
      <c r="C1304" s="57" t="s">
        <v>737</v>
      </c>
      <c r="D1304" s="46"/>
      <c r="E1304" s="47" t="s">
        <v>1320</v>
      </c>
      <c r="F1304" s="46"/>
      <c r="G1304" s="46" t="s">
        <v>1359</v>
      </c>
    </row>
    <row r="1305" spans="1:7" x14ac:dyDescent="0.25">
      <c r="A1305" s="46" t="s">
        <v>1439</v>
      </c>
      <c r="B1305" s="46" t="s">
        <v>770</v>
      </c>
      <c r="C1305" s="57" t="s">
        <v>1387</v>
      </c>
      <c r="D1305" s="46"/>
      <c r="E1305" s="47" t="s">
        <v>1320</v>
      </c>
      <c r="F1305" s="46"/>
      <c r="G1305" s="46" t="s">
        <v>1359</v>
      </c>
    </row>
    <row r="1306" spans="1:7" x14ac:dyDescent="0.25">
      <c r="A1306" s="46" t="s">
        <v>1439</v>
      </c>
      <c r="B1306" s="46" t="s">
        <v>770</v>
      </c>
      <c r="C1306" s="57" t="s">
        <v>1388</v>
      </c>
      <c r="D1306" s="46"/>
      <c r="E1306" s="47" t="s">
        <v>1320</v>
      </c>
      <c r="F1306" s="46"/>
      <c r="G1306" s="46" t="s">
        <v>1359</v>
      </c>
    </row>
    <row r="1307" spans="1:7" x14ac:dyDescent="0.25">
      <c r="A1307" s="46" t="s">
        <v>1439</v>
      </c>
      <c r="B1307" s="46" t="s">
        <v>770</v>
      </c>
      <c r="C1307" s="57" t="s">
        <v>781</v>
      </c>
      <c r="D1307" s="46"/>
      <c r="E1307" s="47" t="s">
        <v>1320</v>
      </c>
      <c r="F1307" s="46"/>
      <c r="G1307" s="46" t="s">
        <v>1359</v>
      </c>
    </row>
    <row r="1308" spans="1:7" x14ac:dyDescent="0.25">
      <c r="A1308" s="46" t="s">
        <v>1439</v>
      </c>
      <c r="B1308" s="46" t="s">
        <v>770</v>
      </c>
      <c r="C1308" s="57" t="s">
        <v>793</v>
      </c>
      <c r="D1308" s="46"/>
      <c r="E1308" s="47" t="s">
        <v>1320</v>
      </c>
      <c r="F1308" s="46"/>
      <c r="G1308" s="46" t="s">
        <v>1359</v>
      </c>
    </row>
    <row r="1309" spans="1:7" x14ac:dyDescent="0.25">
      <c r="A1309" s="46" t="s">
        <v>1439</v>
      </c>
      <c r="B1309" s="46" t="s">
        <v>770</v>
      </c>
      <c r="C1309" s="57" t="s">
        <v>806</v>
      </c>
      <c r="D1309" s="46"/>
      <c r="E1309" s="47" t="s">
        <v>1320</v>
      </c>
      <c r="F1309" s="46"/>
      <c r="G1309" s="46" t="s">
        <v>1359</v>
      </c>
    </row>
    <row r="1310" spans="1:7" x14ac:dyDescent="0.25">
      <c r="A1310" s="46" t="s">
        <v>1439</v>
      </c>
      <c r="B1310" s="46" t="s">
        <v>770</v>
      </c>
      <c r="C1310" s="57" t="s">
        <v>818</v>
      </c>
      <c r="D1310" s="46"/>
      <c r="E1310" s="47" t="s">
        <v>1320</v>
      </c>
      <c r="F1310" s="46"/>
      <c r="G1310" s="46" t="s">
        <v>1359</v>
      </c>
    </row>
    <row r="1311" spans="1:7" x14ac:dyDescent="0.25">
      <c r="A1311" s="46" t="s">
        <v>1439</v>
      </c>
      <c r="B1311" s="46" t="s">
        <v>770</v>
      </c>
      <c r="C1311" s="57" t="s">
        <v>830</v>
      </c>
      <c r="D1311" s="46"/>
      <c r="E1311" s="47" t="s">
        <v>1320</v>
      </c>
      <c r="F1311" s="46"/>
      <c r="G1311" s="46" t="s">
        <v>1359</v>
      </c>
    </row>
    <row r="1312" spans="1:7" x14ac:dyDescent="0.25">
      <c r="A1312" s="46" t="s">
        <v>1439</v>
      </c>
      <c r="B1312" s="46" t="s">
        <v>770</v>
      </c>
      <c r="C1312" s="57" t="s">
        <v>841</v>
      </c>
      <c r="D1312" s="46"/>
      <c r="E1312" s="47" t="s">
        <v>1320</v>
      </c>
      <c r="F1312" s="46"/>
      <c r="G1312" s="46" t="s">
        <v>1359</v>
      </c>
    </row>
    <row r="1313" spans="1:7" x14ac:dyDescent="0.25">
      <c r="A1313" s="46" t="s">
        <v>1439</v>
      </c>
      <c r="B1313" s="46" t="s">
        <v>770</v>
      </c>
      <c r="C1313" s="57" t="s">
        <v>738</v>
      </c>
      <c r="D1313" s="46"/>
      <c r="E1313" s="47" t="s">
        <v>1320</v>
      </c>
      <c r="F1313" s="46"/>
      <c r="G1313" s="46" t="s">
        <v>1359</v>
      </c>
    </row>
    <row r="1314" spans="1:7" x14ac:dyDescent="0.25">
      <c r="A1314" s="46" t="s">
        <v>1439</v>
      </c>
      <c r="B1314" s="46" t="s">
        <v>770</v>
      </c>
      <c r="C1314" s="57" t="s">
        <v>794</v>
      </c>
      <c r="D1314" s="46"/>
      <c r="E1314" s="47" t="s">
        <v>1320</v>
      </c>
      <c r="F1314" s="46"/>
      <c r="G1314" s="46" t="s">
        <v>1359</v>
      </c>
    </row>
    <row r="1315" spans="1:7" x14ac:dyDescent="0.25">
      <c r="A1315" s="46" t="s">
        <v>1439</v>
      </c>
      <c r="B1315" s="46" t="s">
        <v>770</v>
      </c>
      <c r="C1315" s="57" t="s">
        <v>807</v>
      </c>
      <c r="D1315" s="46"/>
      <c r="E1315" s="47" t="s">
        <v>1320</v>
      </c>
      <c r="F1315" s="46"/>
      <c r="G1315" s="46" t="s">
        <v>1359</v>
      </c>
    </row>
    <row r="1316" spans="1:7" x14ac:dyDescent="0.25">
      <c r="A1316" s="46" t="s">
        <v>1439</v>
      </c>
      <c r="B1316" s="46" t="s">
        <v>770</v>
      </c>
      <c r="C1316" s="57" t="s">
        <v>819</v>
      </c>
      <c r="D1316" s="46"/>
      <c r="E1316" s="47" t="s">
        <v>1320</v>
      </c>
      <c r="F1316" s="46"/>
      <c r="G1316" s="46" t="s">
        <v>1359</v>
      </c>
    </row>
    <row r="1317" spans="1:7" x14ac:dyDescent="0.25">
      <c r="A1317" s="46" t="s">
        <v>1439</v>
      </c>
      <c r="B1317" s="46" t="s">
        <v>770</v>
      </c>
      <c r="C1317" s="57" t="s">
        <v>831</v>
      </c>
      <c r="D1317" s="46"/>
      <c r="E1317" s="47" t="s">
        <v>1320</v>
      </c>
      <c r="F1317" s="46"/>
      <c r="G1317" s="46" t="s">
        <v>1359</v>
      </c>
    </row>
    <row r="1318" spans="1:7" x14ac:dyDescent="0.25">
      <c r="A1318" s="46" t="s">
        <v>1439</v>
      </c>
      <c r="B1318" s="46" t="s">
        <v>770</v>
      </c>
      <c r="C1318" s="57" t="s">
        <v>842</v>
      </c>
      <c r="D1318" s="46"/>
      <c r="E1318" s="47" t="s">
        <v>1320</v>
      </c>
      <c r="F1318" s="46"/>
      <c r="G1318" s="46" t="s">
        <v>1359</v>
      </c>
    </row>
    <row r="1319" spans="1:7" x14ac:dyDescent="0.25">
      <c r="A1319" s="46" t="s">
        <v>1439</v>
      </c>
      <c r="B1319" s="46" t="s">
        <v>770</v>
      </c>
      <c r="C1319" s="57" t="s">
        <v>782</v>
      </c>
      <c r="D1319" s="46"/>
      <c r="E1319" s="47" t="s">
        <v>1320</v>
      </c>
      <c r="F1319" s="46"/>
      <c r="G1319" s="46" t="s">
        <v>1359</v>
      </c>
    </row>
    <row r="1320" spans="1:7" x14ac:dyDescent="0.25">
      <c r="A1320" s="46" t="s">
        <v>1439</v>
      </c>
      <c r="B1320" s="46" t="s">
        <v>770</v>
      </c>
      <c r="C1320" s="57" t="s">
        <v>795</v>
      </c>
      <c r="D1320" s="46"/>
      <c r="E1320" s="47" t="s">
        <v>1320</v>
      </c>
      <c r="F1320" s="46"/>
      <c r="G1320" s="46" t="s">
        <v>1359</v>
      </c>
    </row>
    <row r="1321" spans="1:7" x14ac:dyDescent="0.25">
      <c r="A1321" s="46" t="s">
        <v>1439</v>
      </c>
      <c r="B1321" s="46" t="s">
        <v>770</v>
      </c>
      <c r="C1321" s="57" t="s">
        <v>1389</v>
      </c>
      <c r="D1321" s="46"/>
      <c r="E1321" s="47" t="s">
        <v>1320</v>
      </c>
      <c r="F1321" s="46"/>
      <c r="G1321" s="46" t="s">
        <v>1359</v>
      </c>
    </row>
    <row r="1322" spans="1:7" x14ac:dyDescent="0.25">
      <c r="A1322" s="44" t="s">
        <v>1439</v>
      </c>
      <c r="B1322" s="44" t="s">
        <v>770</v>
      </c>
      <c r="C1322" s="56" t="s">
        <v>744</v>
      </c>
      <c r="D1322" s="44" t="s">
        <v>771</v>
      </c>
      <c r="E1322" s="45" t="s">
        <v>1392</v>
      </c>
      <c r="F1322" s="44" t="s">
        <v>1394</v>
      </c>
      <c r="G1322" s="44" t="s">
        <v>1359</v>
      </c>
    </row>
    <row r="1323" spans="1:7" x14ac:dyDescent="0.25">
      <c r="A1323" s="44" t="s">
        <v>1439</v>
      </c>
      <c r="B1323" s="44" t="s">
        <v>770</v>
      </c>
      <c r="C1323" s="56" t="s">
        <v>753</v>
      </c>
      <c r="D1323" s="44" t="s">
        <v>771</v>
      </c>
      <c r="E1323" s="45" t="s">
        <v>1392</v>
      </c>
      <c r="F1323" s="44" t="s">
        <v>1394</v>
      </c>
      <c r="G1323" s="44" t="s">
        <v>1359</v>
      </c>
    </row>
    <row r="1324" spans="1:7" x14ac:dyDescent="0.25">
      <c r="A1324" s="44" t="s">
        <v>1439</v>
      </c>
      <c r="B1324" s="44" t="s">
        <v>770</v>
      </c>
      <c r="C1324" s="56" t="s">
        <v>760</v>
      </c>
      <c r="D1324" s="44" t="s">
        <v>771</v>
      </c>
      <c r="E1324" s="45" t="s">
        <v>1392</v>
      </c>
      <c r="F1324" s="44" t="s">
        <v>1394</v>
      </c>
      <c r="G1324" s="44" t="s">
        <v>1359</v>
      </c>
    </row>
    <row r="1325" spans="1:7" x14ac:dyDescent="0.25">
      <c r="A1325" s="44" t="s">
        <v>1439</v>
      </c>
      <c r="B1325" s="44" t="s">
        <v>770</v>
      </c>
      <c r="C1325" s="56" t="s">
        <v>745</v>
      </c>
      <c r="D1325" s="44" t="s">
        <v>771</v>
      </c>
      <c r="E1325" s="45" t="s">
        <v>1392</v>
      </c>
      <c r="F1325" s="44" t="s">
        <v>1394</v>
      </c>
      <c r="G1325" s="44" t="s">
        <v>1359</v>
      </c>
    </row>
    <row r="1326" spans="1:7" x14ac:dyDescent="0.25">
      <c r="A1326" s="44" t="s">
        <v>1439</v>
      </c>
      <c r="B1326" s="44" t="s">
        <v>770</v>
      </c>
      <c r="C1326" s="56" t="s">
        <v>754</v>
      </c>
      <c r="D1326" s="44" t="s">
        <v>771</v>
      </c>
      <c r="E1326" s="45" t="s">
        <v>1392</v>
      </c>
      <c r="F1326" s="44" t="s">
        <v>1394</v>
      </c>
      <c r="G1326" s="44" t="s">
        <v>1359</v>
      </c>
    </row>
    <row r="1327" spans="1:7" x14ac:dyDescent="0.25">
      <c r="A1327" s="44" t="s">
        <v>1439</v>
      </c>
      <c r="B1327" s="44" t="s">
        <v>770</v>
      </c>
      <c r="C1327" s="56" t="s">
        <v>761</v>
      </c>
      <c r="D1327" s="44" t="s">
        <v>771</v>
      </c>
      <c r="E1327" s="45" t="s">
        <v>1392</v>
      </c>
      <c r="F1327" s="44" t="s">
        <v>1394</v>
      </c>
      <c r="G1327" s="44" t="s">
        <v>1359</v>
      </c>
    </row>
    <row r="1328" spans="1:7" x14ac:dyDescent="0.25">
      <c r="A1328" s="44" t="s">
        <v>1439</v>
      </c>
      <c r="B1328" s="44" t="s">
        <v>770</v>
      </c>
      <c r="C1328" s="56" t="s">
        <v>746</v>
      </c>
      <c r="D1328" s="44" t="s">
        <v>771</v>
      </c>
      <c r="E1328" s="45" t="s">
        <v>1392</v>
      </c>
      <c r="F1328" s="44" t="s">
        <v>1394</v>
      </c>
      <c r="G1328" s="44" t="s">
        <v>1359</v>
      </c>
    </row>
    <row r="1329" spans="1:7" x14ac:dyDescent="0.25">
      <c r="A1329" s="44" t="s">
        <v>1439</v>
      </c>
      <c r="B1329" s="44" t="s">
        <v>770</v>
      </c>
      <c r="C1329" s="56" t="s">
        <v>755</v>
      </c>
      <c r="D1329" s="44" t="s">
        <v>771</v>
      </c>
      <c r="E1329" s="45" t="s">
        <v>1392</v>
      </c>
      <c r="F1329" s="44" t="s">
        <v>1394</v>
      </c>
      <c r="G1329" s="44" t="s">
        <v>1359</v>
      </c>
    </row>
    <row r="1330" spans="1:7" x14ac:dyDescent="0.25">
      <c r="A1330" s="44" t="s">
        <v>1439</v>
      </c>
      <c r="B1330" s="44" t="s">
        <v>770</v>
      </c>
      <c r="C1330" s="56" t="s">
        <v>762</v>
      </c>
      <c r="D1330" s="44" t="s">
        <v>771</v>
      </c>
      <c r="E1330" s="45" t="s">
        <v>1392</v>
      </c>
      <c r="F1330" s="44" t="s">
        <v>1394</v>
      </c>
      <c r="G1330" s="44" t="s">
        <v>1359</v>
      </c>
    </row>
    <row r="1331" spans="1:7" x14ac:dyDescent="0.25">
      <c r="A1331" s="44" t="s">
        <v>1439</v>
      </c>
      <c r="B1331" s="44" t="s">
        <v>770</v>
      </c>
      <c r="C1331" s="56" t="s">
        <v>747</v>
      </c>
      <c r="D1331" s="44" t="s">
        <v>771</v>
      </c>
      <c r="E1331" s="45" t="s">
        <v>1392</v>
      </c>
      <c r="F1331" s="44" t="s">
        <v>1394</v>
      </c>
      <c r="G1331" s="44" t="s">
        <v>1359</v>
      </c>
    </row>
    <row r="1332" spans="1:7" x14ac:dyDescent="0.25">
      <c r="A1332" s="44" t="s">
        <v>1439</v>
      </c>
      <c r="B1332" s="44" t="s">
        <v>770</v>
      </c>
      <c r="C1332" s="56" t="s">
        <v>756</v>
      </c>
      <c r="D1332" s="44" t="s">
        <v>771</v>
      </c>
      <c r="E1332" s="45" t="s">
        <v>1392</v>
      </c>
      <c r="F1332" s="44" t="s">
        <v>1394</v>
      </c>
      <c r="G1332" s="44" t="s">
        <v>1359</v>
      </c>
    </row>
    <row r="1333" spans="1:7" x14ac:dyDescent="0.25">
      <c r="A1333" s="44" t="s">
        <v>1439</v>
      </c>
      <c r="B1333" s="44" t="s">
        <v>770</v>
      </c>
      <c r="C1333" s="56" t="s">
        <v>763</v>
      </c>
      <c r="D1333" s="44" t="s">
        <v>771</v>
      </c>
      <c r="E1333" s="45" t="s">
        <v>1392</v>
      </c>
      <c r="F1333" s="44" t="s">
        <v>1394</v>
      </c>
      <c r="G1333" s="44" t="s">
        <v>1359</v>
      </c>
    </row>
    <row r="1334" spans="1:7" x14ac:dyDescent="0.25">
      <c r="A1334" s="44" t="s">
        <v>1439</v>
      </c>
      <c r="B1334" s="44" t="s">
        <v>770</v>
      </c>
      <c r="C1334" s="56" t="s">
        <v>748</v>
      </c>
      <c r="D1334" s="44" t="s">
        <v>771</v>
      </c>
      <c r="E1334" s="45" t="s">
        <v>1392</v>
      </c>
      <c r="F1334" s="44" t="s">
        <v>1394</v>
      </c>
      <c r="G1334" s="44" t="s">
        <v>1359</v>
      </c>
    </row>
    <row r="1335" spans="1:7" x14ac:dyDescent="0.25">
      <c r="A1335" s="44" t="s">
        <v>1439</v>
      </c>
      <c r="B1335" s="44" t="s">
        <v>770</v>
      </c>
      <c r="C1335" s="56" t="s">
        <v>757</v>
      </c>
      <c r="D1335" s="44" t="s">
        <v>771</v>
      </c>
      <c r="E1335" s="45" t="s">
        <v>1392</v>
      </c>
      <c r="F1335" s="44" t="s">
        <v>1394</v>
      </c>
      <c r="G1335" s="44" t="s">
        <v>1359</v>
      </c>
    </row>
    <row r="1336" spans="1:7" x14ac:dyDescent="0.25">
      <c r="A1336" s="44" t="s">
        <v>1439</v>
      </c>
      <c r="B1336" s="44" t="s">
        <v>770</v>
      </c>
      <c r="C1336" s="56" t="s">
        <v>764</v>
      </c>
      <c r="D1336" s="44" t="s">
        <v>771</v>
      </c>
      <c r="E1336" s="45" t="s">
        <v>1392</v>
      </c>
      <c r="F1336" s="44" t="s">
        <v>1394</v>
      </c>
      <c r="G1336" s="44" t="s">
        <v>1359</v>
      </c>
    </row>
    <row r="1337" spans="1:7" x14ac:dyDescent="0.25">
      <c r="A1337" s="44" t="s">
        <v>1439</v>
      </c>
      <c r="B1337" s="44" t="s">
        <v>770</v>
      </c>
      <c r="C1337" s="56" t="s">
        <v>749</v>
      </c>
      <c r="D1337" s="44" t="s">
        <v>771</v>
      </c>
      <c r="E1337" s="45" t="s">
        <v>1392</v>
      </c>
      <c r="F1337" s="44" t="s">
        <v>1394</v>
      </c>
      <c r="G1337" s="44" t="s">
        <v>1359</v>
      </c>
    </row>
    <row r="1338" spans="1:7" x14ac:dyDescent="0.25">
      <c r="A1338" s="44" t="s">
        <v>1439</v>
      </c>
      <c r="B1338" s="44" t="s">
        <v>770</v>
      </c>
      <c r="C1338" s="56" t="s">
        <v>752</v>
      </c>
      <c r="D1338" s="44" t="s">
        <v>771</v>
      </c>
      <c r="E1338" s="45" t="s">
        <v>1392</v>
      </c>
      <c r="F1338" s="44" t="s">
        <v>1394</v>
      </c>
      <c r="G1338" s="44" t="s">
        <v>1359</v>
      </c>
    </row>
    <row r="1339" spans="1:7" x14ac:dyDescent="0.25">
      <c r="A1339" s="44" t="s">
        <v>1439</v>
      </c>
      <c r="B1339" s="44" t="s">
        <v>770</v>
      </c>
      <c r="C1339" s="56" t="s">
        <v>752</v>
      </c>
      <c r="D1339" s="44" t="s">
        <v>771</v>
      </c>
      <c r="E1339" s="45" t="s">
        <v>1392</v>
      </c>
      <c r="F1339" s="44" t="s">
        <v>1394</v>
      </c>
      <c r="G1339" s="44" t="s">
        <v>1359</v>
      </c>
    </row>
    <row r="1340" spans="1:7" x14ac:dyDescent="0.25">
      <c r="A1340" s="44" t="s">
        <v>1439</v>
      </c>
      <c r="B1340" s="44" t="s">
        <v>770</v>
      </c>
      <c r="C1340" s="56" t="s">
        <v>768</v>
      </c>
      <c r="D1340" s="44" t="s">
        <v>771</v>
      </c>
      <c r="E1340" s="45" t="s">
        <v>1392</v>
      </c>
      <c r="F1340" s="44" t="s">
        <v>1394</v>
      </c>
      <c r="G1340" s="44" t="s">
        <v>1359</v>
      </c>
    </row>
    <row r="1341" spans="1:7" x14ac:dyDescent="0.25">
      <c r="A1341" s="44" t="s">
        <v>1439</v>
      </c>
      <c r="B1341" s="44" t="s">
        <v>770</v>
      </c>
      <c r="C1341" s="56" t="s">
        <v>742</v>
      </c>
      <c r="D1341" s="44" t="s">
        <v>771</v>
      </c>
      <c r="E1341" s="45" t="s">
        <v>1392</v>
      </c>
      <c r="F1341" s="44" t="s">
        <v>1394</v>
      </c>
      <c r="G1341" s="44" t="s">
        <v>1359</v>
      </c>
    </row>
    <row r="1342" spans="1:7" x14ac:dyDescent="0.25">
      <c r="A1342" s="44" t="s">
        <v>1439</v>
      </c>
      <c r="B1342" s="44" t="s">
        <v>770</v>
      </c>
      <c r="C1342" s="56" t="s">
        <v>743</v>
      </c>
      <c r="D1342" s="44" t="s">
        <v>771</v>
      </c>
      <c r="E1342" s="45" t="s">
        <v>1392</v>
      </c>
      <c r="F1342" s="44" t="s">
        <v>1394</v>
      </c>
      <c r="G1342" s="44" t="s">
        <v>1359</v>
      </c>
    </row>
    <row r="1343" spans="1:7" x14ac:dyDescent="0.25">
      <c r="A1343" s="44" t="s">
        <v>1439</v>
      </c>
      <c r="B1343" s="44" t="s">
        <v>770</v>
      </c>
      <c r="C1343" s="56" t="s">
        <v>765</v>
      </c>
      <c r="D1343" s="44" t="s">
        <v>771</v>
      </c>
      <c r="E1343" s="45" t="s">
        <v>1392</v>
      </c>
      <c r="F1343" s="44" t="s">
        <v>1394</v>
      </c>
      <c r="G1343" s="44" t="s">
        <v>1359</v>
      </c>
    </row>
    <row r="1344" spans="1:7" x14ac:dyDescent="0.25">
      <c r="A1344" s="44" t="s">
        <v>1439</v>
      </c>
      <c r="B1344" s="44" t="s">
        <v>770</v>
      </c>
      <c r="C1344" s="56" t="s">
        <v>736</v>
      </c>
      <c r="D1344" s="44" t="s">
        <v>771</v>
      </c>
      <c r="E1344" s="45" t="s">
        <v>1392</v>
      </c>
      <c r="F1344" s="44" t="s">
        <v>1394</v>
      </c>
      <c r="G1344" s="44" t="s">
        <v>1359</v>
      </c>
    </row>
    <row r="1345" spans="1:7" x14ac:dyDescent="0.25">
      <c r="A1345" s="44" t="s">
        <v>1439</v>
      </c>
      <c r="B1345" s="44" t="s">
        <v>770</v>
      </c>
      <c r="C1345" s="56" t="s">
        <v>758</v>
      </c>
      <c r="D1345" s="44" t="s">
        <v>771</v>
      </c>
      <c r="E1345" s="45" t="s">
        <v>1392</v>
      </c>
      <c r="F1345" s="44" t="s">
        <v>1394</v>
      </c>
      <c r="G1345" s="44" t="s">
        <v>1359</v>
      </c>
    </row>
    <row r="1346" spans="1:7" x14ac:dyDescent="0.25">
      <c r="A1346" s="44" t="s">
        <v>1439</v>
      </c>
      <c r="B1346" s="44" t="s">
        <v>770</v>
      </c>
      <c r="C1346" s="56" t="s">
        <v>766</v>
      </c>
      <c r="D1346" s="44" t="s">
        <v>771</v>
      </c>
      <c r="E1346" s="45" t="s">
        <v>1392</v>
      </c>
      <c r="F1346" s="44" t="s">
        <v>1394</v>
      </c>
      <c r="G1346" s="44" t="s">
        <v>1359</v>
      </c>
    </row>
    <row r="1347" spans="1:7" x14ac:dyDescent="0.25">
      <c r="A1347" s="44" t="s">
        <v>1439</v>
      </c>
      <c r="B1347" s="44" t="s">
        <v>770</v>
      </c>
      <c r="C1347" s="56" t="s">
        <v>750</v>
      </c>
      <c r="D1347" s="44" t="s">
        <v>771</v>
      </c>
      <c r="E1347" s="45" t="s">
        <v>1392</v>
      </c>
      <c r="F1347" s="44" t="s">
        <v>1394</v>
      </c>
      <c r="G1347" s="44" t="s">
        <v>1359</v>
      </c>
    </row>
    <row r="1348" spans="1:7" x14ac:dyDescent="0.25">
      <c r="A1348" s="44" t="s">
        <v>1439</v>
      </c>
      <c r="B1348" s="44" t="s">
        <v>770</v>
      </c>
      <c r="C1348" s="56" t="s">
        <v>759</v>
      </c>
      <c r="D1348" s="44" t="s">
        <v>771</v>
      </c>
      <c r="E1348" s="45" t="s">
        <v>1392</v>
      </c>
      <c r="F1348" s="44" t="s">
        <v>1394</v>
      </c>
      <c r="G1348" s="44" t="s">
        <v>1359</v>
      </c>
    </row>
    <row r="1349" spans="1:7" x14ac:dyDescent="0.25">
      <c r="A1349" s="44" t="s">
        <v>1439</v>
      </c>
      <c r="B1349" s="44" t="s">
        <v>770</v>
      </c>
      <c r="C1349" s="56" t="s">
        <v>759</v>
      </c>
      <c r="D1349" s="44" t="s">
        <v>771</v>
      </c>
      <c r="E1349" s="45" t="s">
        <v>1392</v>
      </c>
      <c r="F1349" s="44" t="s">
        <v>1394</v>
      </c>
      <c r="G1349" s="44" t="s">
        <v>1359</v>
      </c>
    </row>
    <row r="1350" spans="1:7" x14ac:dyDescent="0.25">
      <c r="A1350" s="44" t="s">
        <v>1439</v>
      </c>
      <c r="B1350" s="44" t="s">
        <v>770</v>
      </c>
      <c r="C1350" s="56" t="s">
        <v>767</v>
      </c>
      <c r="D1350" s="44" t="s">
        <v>771</v>
      </c>
      <c r="E1350" s="45" t="s">
        <v>1392</v>
      </c>
      <c r="F1350" s="44" t="s">
        <v>1394</v>
      </c>
      <c r="G1350" s="44" t="s">
        <v>1359</v>
      </c>
    </row>
    <row r="1351" spans="1:7" x14ac:dyDescent="0.25">
      <c r="A1351" s="44" t="s">
        <v>1439</v>
      </c>
      <c r="B1351" s="44" t="s">
        <v>770</v>
      </c>
      <c r="C1351" s="56" t="s">
        <v>751</v>
      </c>
      <c r="D1351" s="44" t="s">
        <v>771</v>
      </c>
      <c r="E1351" s="45" t="s">
        <v>1392</v>
      </c>
      <c r="F1351" s="44" t="s">
        <v>1394</v>
      </c>
      <c r="G1351" s="44" t="s">
        <v>1359</v>
      </c>
    </row>
    <row r="1352" spans="1:7" x14ac:dyDescent="0.25">
      <c r="A1352" s="44" t="s">
        <v>1439</v>
      </c>
      <c r="B1352" s="44" t="s">
        <v>770</v>
      </c>
      <c r="C1352" s="56" t="s">
        <v>1390</v>
      </c>
      <c r="D1352" s="44" t="s">
        <v>771</v>
      </c>
      <c r="E1352" s="45" t="s">
        <v>1392</v>
      </c>
      <c r="F1352" s="44" t="s">
        <v>1394</v>
      </c>
      <c r="G1352" s="44" t="s">
        <v>1359</v>
      </c>
    </row>
    <row r="1353" spans="1:7" x14ac:dyDescent="0.25">
      <c r="A1353" s="44" t="s">
        <v>1439</v>
      </c>
      <c r="B1353" s="44" t="s">
        <v>770</v>
      </c>
      <c r="C1353" s="56" t="s">
        <v>1391</v>
      </c>
      <c r="D1353" s="44" t="s">
        <v>771</v>
      </c>
      <c r="E1353" s="45" t="s">
        <v>1392</v>
      </c>
      <c r="F1353" s="44" t="s">
        <v>1394</v>
      </c>
      <c r="G1353" s="44" t="s">
        <v>1359</v>
      </c>
    </row>
    <row r="1354" spans="1:7" x14ac:dyDescent="0.25">
      <c r="A1354" s="46" t="s">
        <v>1439</v>
      </c>
      <c r="B1354" s="46" t="s">
        <v>1438</v>
      </c>
      <c r="C1354" s="57" t="s">
        <v>1395</v>
      </c>
      <c r="D1354" s="46"/>
      <c r="E1354" s="47" t="s">
        <v>1393</v>
      </c>
      <c r="F1354" s="46"/>
      <c r="G1354" s="46" t="s">
        <v>1437</v>
      </c>
    </row>
    <row r="1355" spans="1:7" x14ac:dyDescent="0.25">
      <c r="A1355" s="46" t="s">
        <v>1439</v>
      </c>
      <c r="B1355" s="46" t="s">
        <v>1438</v>
      </c>
      <c r="C1355" s="57" t="s">
        <v>1396</v>
      </c>
      <c r="D1355" s="46"/>
      <c r="E1355" s="47" t="s">
        <v>1393</v>
      </c>
      <c r="F1355" s="46"/>
      <c r="G1355" s="46" t="s">
        <v>1437</v>
      </c>
    </row>
    <row r="1356" spans="1:7" x14ac:dyDescent="0.25">
      <c r="A1356" s="46" t="s">
        <v>1439</v>
      </c>
      <c r="B1356" s="46" t="s">
        <v>1438</v>
      </c>
      <c r="C1356" s="57" t="s">
        <v>1397</v>
      </c>
      <c r="D1356" s="46"/>
      <c r="E1356" s="47" t="s">
        <v>1393</v>
      </c>
      <c r="F1356" s="46"/>
      <c r="G1356" s="46" t="s">
        <v>1437</v>
      </c>
    </row>
    <row r="1357" spans="1:7" x14ac:dyDescent="0.25">
      <c r="A1357" s="46" t="s">
        <v>1439</v>
      </c>
      <c r="B1357" s="46" t="s">
        <v>1438</v>
      </c>
      <c r="C1357" s="57" t="s">
        <v>1398</v>
      </c>
      <c r="D1357" s="46"/>
      <c r="E1357" s="47" t="s">
        <v>1393</v>
      </c>
      <c r="F1357" s="46"/>
      <c r="G1357" s="46" t="s">
        <v>1437</v>
      </c>
    </row>
    <row r="1358" spans="1:7" x14ac:dyDescent="0.25">
      <c r="A1358" s="46" t="s">
        <v>1439</v>
      </c>
      <c r="B1358" s="46" t="s">
        <v>1438</v>
      </c>
      <c r="C1358" s="57" t="s">
        <v>1399</v>
      </c>
      <c r="D1358" s="46"/>
      <c r="E1358" s="47" t="s">
        <v>1393</v>
      </c>
      <c r="F1358" s="46"/>
      <c r="G1358" s="46" t="s">
        <v>1437</v>
      </c>
    </row>
    <row r="1359" spans="1:7" x14ac:dyDescent="0.25">
      <c r="A1359" s="46" t="s">
        <v>1439</v>
      </c>
      <c r="B1359" s="46" t="s">
        <v>1438</v>
      </c>
      <c r="C1359" s="57" t="s">
        <v>1400</v>
      </c>
      <c r="D1359" s="46"/>
      <c r="E1359" s="47" t="s">
        <v>1393</v>
      </c>
      <c r="F1359" s="46"/>
      <c r="G1359" s="46" t="s">
        <v>1437</v>
      </c>
    </row>
    <row r="1360" spans="1:7" x14ac:dyDescent="0.25">
      <c r="A1360" s="46" t="s">
        <v>1439</v>
      </c>
      <c r="B1360" s="46" t="s">
        <v>1438</v>
      </c>
      <c r="C1360" s="57" t="s">
        <v>1401</v>
      </c>
      <c r="D1360" s="46"/>
      <c r="E1360" s="47" t="s">
        <v>1393</v>
      </c>
      <c r="F1360" s="46"/>
      <c r="G1360" s="46" t="s">
        <v>1437</v>
      </c>
    </row>
    <row r="1361" spans="1:7" x14ac:dyDescent="0.25">
      <c r="A1361" s="46" t="s">
        <v>1439</v>
      </c>
      <c r="B1361" s="46" t="s">
        <v>1438</v>
      </c>
      <c r="C1361" s="57" t="s">
        <v>1402</v>
      </c>
      <c r="D1361" s="46"/>
      <c r="E1361" s="47" t="s">
        <v>1393</v>
      </c>
      <c r="F1361" s="46"/>
      <c r="G1361" s="46" t="s">
        <v>1437</v>
      </c>
    </row>
    <row r="1362" spans="1:7" x14ac:dyDescent="0.25">
      <c r="A1362" s="46" t="s">
        <v>1439</v>
      </c>
      <c r="B1362" s="46" t="s">
        <v>1438</v>
      </c>
      <c r="C1362" s="57" t="s">
        <v>1403</v>
      </c>
      <c r="D1362" s="46"/>
      <c r="E1362" s="47" t="s">
        <v>1393</v>
      </c>
      <c r="F1362" s="46"/>
      <c r="G1362" s="46" t="s">
        <v>1437</v>
      </c>
    </row>
    <row r="1363" spans="1:7" x14ac:dyDescent="0.25">
      <c r="A1363" s="46" t="s">
        <v>1439</v>
      </c>
      <c r="B1363" s="46" t="s">
        <v>1438</v>
      </c>
      <c r="C1363" s="57" t="s">
        <v>1404</v>
      </c>
      <c r="D1363" s="46"/>
      <c r="E1363" s="47" t="s">
        <v>1393</v>
      </c>
      <c r="F1363" s="46"/>
      <c r="G1363" s="46" t="s">
        <v>1437</v>
      </c>
    </row>
    <row r="1364" spans="1:7" x14ac:dyDescent="0.25">
      <c r="A1364" s="46" t="s">
        <v>1439</v>
      </c>
      <c r="B1364" s="46" t="s">
        <v>1438</v>
      </c>
      <c r="C1364" s="57" t="s">
        <v>1405</v>
      </c>
      <c r="D1364" s="46"/>
      <c r="E1364" s="47" t="s">
        <v>1393</v>
      </c>
      <c r="F1364" s="46"/>
      <c r="G1364" s="46" t="s">
        <v>1437</v>
      </c>
    </row>
    <row r="1365" spans="1:7" x14ac:dyDescent="0.25">
      <c r="A1365" s="46" t="s">
        <v>1439</v>
      </c>
      <c r="B1365" s="46" t="s">
        <v>1438</v>
      </c>
      <c r="C1365" s="57" t="s">
        <v>1406</v>
      </c>
      <c r="D1365" s="46"/>
      <c r="E1365" s="47" t="s">
        <v>1393</v>
      </c>
      <c r="F1365" s="46"/>
      <c r="G1365" s="46" t="s">
        <v>1437</v>
      </c>
    </row>
    <row r="1366" spans="1:7" x14ac:dyDescent="0.25">
      <c r="A1366" s="46" t="s">
        <v>1439</v>
      </c>
      <c r="B1366" s="46" t="s">
        <v>1438</v>
      </c>
      <c r="C1366" s="57" t="s">
        <v>1407</v>
      </c>
      <c r="D1366" s="46"/>
      <c r="E1366" s="47" t="s">
        <v>1393</v>
      </c>
      <c r="F1366" s="46"/>
      <c r="G1366" s="46" t="s">
        <v>1437</v>
      </c>
    </row>
    <row r="1367" spans="1:7" x14ac:dyDescent="0.25">
      <c r="A1367" s="46" t="s">
        <v>1439</v>
      </c>
      <c r="B1367" s="46" t="s">
        <v>1438</v>
      </c>
      <c r="C1367" s="57" t="s">
        <v>1408</v>
      </c>
      <c r="D1367" s="46"/>
      <c r="E1367" s="47" t="s">
        <v>1393</v>
      </c>
      <c r="F1367" s="46"/>
      <c r="G1367" s="46" t="s">
        <v>1437</v>
      </c>
    </row>
    <row r="1368" spans="1:7" x14ac:dyDescent="0.25">
      <c r="A1368" s="46" t="s">
        <v>1439</v>
      </c>
      <c r="B1368" s="46" t="s">
        <v>1438</v>
      </c>
      <c r="C1368" s="57" t="s">
        <v>1409</v>
      </c>
      <c r="D1368" s="46"/>
      <c r="E1368" s="47" t="s">
        <v>1393</v>
      </c>
      <c r="F1368" s="46"/>
      <c r="G1368" s="46" t="s">
        <v>1437</v>
      </c>
    </row>
    <row r="1369" spans="1:7" x14ac:dyDescent="0.25">
      <c r="A1369" s="46" t="s">
        <v>1439</v>
      </c>
      <c r="B1369" s="46" t="s">
        <v>1438</v>
      </c>
      <c r="C1369" s="57" t="s">
        <v>1410</v>
      </c>
      <c r="D1369" s="46"/>
      <c r="E1369" s="47" t="s">
        <v>1393</v>
      </c>
      <c r="F1369" s="46"/>
      <c r="G1369" s="46" t="s">
        <v>1437</v>
      </c>
    </row>
    <row r="1370" spans="1:7" x14ac:dyDescent="0.25">
      <c r="A1370" s="46" t="s">
        <v>1439</v>
      </c>
      <c r="B1370" s="46" t="s">
        <v>1438</v>
      </c>
      <c r="C1370" s="57" t="s">
        <v>1411</v>
      </c>
      <c r="D1370" s="46"/>
      <c r="E1370" s="47" t="s">
        <v>1393</v>
      </c>
      <c r="F1370" s="46"/>
      <c r="G1370" s="46" t="s">
        <v>1437</v>
      </c>
    </row>
    <row r="1371" spans="1:7" x14ac:dyDescent="0.25">
      <c r="A1371" s="46" t="s">
        <v>1439</v>
      </c>
      <c r="B1371" s="46" t="s">
        <v>1438</v>
      </c>
      <c r="C1371" s="57" t="s">
        <v>1412</v>
      </c>
      <c r="D1371" s="46"/>
      <c r="E1371" s="47" t="s">
        <v>1393</v>
      </c>
      <c r="F1371" s="46"/>
      <c r="G1371" s="46" t="s">
        <v>1437</v>
      </c>
    </row>
    <row r="1372" spans="1:7" x14ac:dyDescent="0.25">
      <c r="A1372" s="46" t="s">
        <v>1439</v>
      </c>
      <c r="B1372" s="46" t="s">
        <v>1438</v>
      </c>
      <c r="C1372" s="57" t="s">
        <v>1413</v>
      </c>
      <c r="D1372" s="46"/>
      <c r="E1372" s="47" t="s">
        <v>1393</v>
      </c>
      <c r="F1372" s="46"/>
      <c r="G1372" s="46" t="s">
        <v>1437</v>
      </c>
    </row>
    <row r="1373" spans="1:7" x14ac:dyDescent="0.25">
      <c r="A1373" s="46" t="s">
        <v>1439</v>
      </c>
      <c r="B1373" s="46" t="s">
        <v>1438</v>
      </c>
      <c r="C1373" s="57" t="s">
        <v>1414</v>
      </c>
      <c r="D1373" s="46"/>
      <c r="E1373" s="47" t="s">
        <v>1393</v>
      </c>
      <c r="F1373" s="46"/>
      <c r="G1373" s="46" t="s">
        <v>1437</v>
      </c>
    </row>
    <row r="1374" spans="1:7" x14ac:dyDescent="0.25">
      <c r="A1374" s="46" t="s">
        <v>1439</v>
      </c>
      <c r="B1374" s="46" t="s">
        <v>1438</v>
      </c>
      <c r="C1374" s="57" t="s">
        <v>1415</v>
      </c>
      <c r="D1374" s="46"/>
      <c r="E1374" s="47" t="s">
        <v>1393</v>
      </c>
      <c r="F1374" s="46"/>
      <c r="G1374" s="46" t="s">
        <v>1437</v>
      </c>
    </row>
    <row r="1375" spans="1:7" x14ac:dyDescent="0.25">
      <c r="A1375" s="46" t="s">
        <v>1439</v>
      </c>
      <c r="B1375" s="46" t="s">
        <v>1438</v>
      </c>
      <c r="C1375" s="57" t="s">
        <v>1416</v>
      </c>
      <c r="D1375" s="46"/>
      <c r="E1375" s="47" t="s">
        <v>1393</v>
      </c>
      <c r="F1375" s="46"/>
      <c r="G1375" s="46" t="s">
        <v>1437</v>
      </c>
    </row>
    <row r="1376" spans="1:7" x14ac:dyDescent="0.25">
      <c r="A1376" s="46" t="s">
        <v>1439</v>
      </c>
      <c r="B1376" s="46" t="s">
        <v>1438</v>
      </c>
      <c r="C1376" s="57" t="s">
        <v>1417</v>
      </c>
      <c r="D1376" s="46"/>
      <c r="E1376" s="47" t="s">
        <v>1393</v>
      </c>
      <c r="F1376" s="46"/>
      <c r="G1376" s="46" t="s">
        <v>1437</v>
      </c>
    </row>
    <row r="1377" spans="1:7" x14ac:dyDescent="0.25">
      <c r="A1377" s="46" t="s">
        <v>1439</v>
      </c>
      <c r="B1377" s="46" t="s">
        <v>1438</v>
      </c>
      <c r="C1377" s="57" t="s">
        <v>1418</v>
      </c>
      <c r="D1377" s="46"/>
      <c r="E1377" s="47" t="s">
        <v>1393</v>
      </c>
      <c r="F1377" s="46"/>
      <c r="G1377" s="46" t="s">
        <v>1437</v>
      </c>
    </row>
    <row r="1378" spans="1:7" x14ac:dyDescent="0.25">
      <c r="A1378" s="46" t="s">
        <v>1439</v>
      </c>
      <c r="B1378" s="46" t="s">
        <v>1438</v>
      </c>
      <c r="C1378" s="57" t="s">
        <v>1419</v>
      </c>
      <c r="D1378" s="46"/>
      <c r="E1378" s="47" t="s">
        <v>1393</v>
      </c>
      <c r="F1378" s="46"/>
      <c r="G1378" s="46" t="s">
        <v>1437</v>
      </c>
    </row>
    <row r="1379" spans="1:7" x14ac:dyDescent="0.25">
      <c r="A1379" s="46" t="s">
        <v>1439</v>
      </c>
      <c r="B1379" s="46" t="s">
        <v>1438</v>
      </c>
      <c r="C1379" s="57" t="s">
        <v>1420</v>
      </c>
      <c r="D1379" s="46"/>
      <c r="E1379" s="47" t="s">
        <v>1393</v>
      </c>
      <c r="F1379" s="46"/>
      <c r="G1379" s="46" t="s">
        <v>1437</v>
      </c>
    </row>
    <row r="1380" spans="1:7" x14ac:dyDescent="0.25">
      <c r="A1380" s="46" t="s">
        <v>1439</v>
      </c>
      <c r="B1380" s="46" t="s">
        <v>1438</v>
      </c>
      <c r="C1380" s="57" t="s">
        <v>1421</v>
      </c>
      <c r="D1380" s="46"/>
      <c r="E1380" s="47" t="s">
        <v>1393</v>
      </c>
      <c r="F1380" s="46"/>
      <c r="G1380" s="46" t="s">
        <v>1437</v>
      </c>
    </row>
    <row r="1381" spans="1:7" x14ac:dyDescent="0.25">
      <c r="A1381" s="46" t="s">
        <v>1439</v>
      </c>
      <c r="B1381" s="46" t="s">
        <v>1438</v>
      </c>
      <c r="C1381" s="57" t="s">
        <v>1422</v>
      </c>
      <c r="D1381" s="46"/>
      <c r="E1381" s="47" t="s">
        <v>1393</v>
      </c>
      <c r="F1381" s="46"/>
      <c r="G1381" s="46" t="s">
        <v>1437</v>
      </c>
    </row>
    <row r="1382" spans="1:7" x14ac:dyDescent="0.25">
      <c r="A1382" s="46" t="s">
        <v>1439</v>
      </c>
      <c r="B1382" s="46" t="s">
        <v>1438</v>
      </c>
      <c r="C1382" s="57" t="s">
        <v>1423</v>
      </c>
      <c r="D1382" s="46"/>
      <c r="E1382" s="47" t="s">
        <v>1393</v>
      </c>
      <c r="F1382" s="46"/>
      <c r="G1382" s="46" t="s">
        <v>1437</v>
      </c>
    </row>
    <row r="1383" spans="1:7" x14ac:dyDescent="0.25">
      <c r="A1383" s="46" t="s">
        <v>1439</v>
      </c>
      <c r="B1383" s="46" t="s">
        <v>1438</v>
      </c>
      <c r="C1383" s="57" t="s">
        <v>1424</v>
      </c>
      <c r="D1383" s="46"/>
      <c r="E1383" s="47" t="s">
        <v>1393</v>
      </c>
      <c r="F1383" s="46"/>
      <c r="G1383" s="46" t="s">
        <v>1437</v>
      </c>
    </row>
    <row r="1384" spans="1:7" x14ac:dyDescent="0.25">
      <c r="A1384" s="46" t="s">
        <v>1439</v>
      </c>
      <c r="B1384" s="46" t="s">
        <v>1438</v>
      </c>
      <c r="C1384" s="57" t="s">
        <v>1425</v>
      </c>
      <c r="D1384" s="46"/>
      <c r="E1384" s="47" t="s">
        <v>1393</v>
      </c>
      <c r="F1384" s="46"/>
      <c r="G1384" s="46" t="s">
        <v>1437</v>
      </c>
    </row>
    <row r="1385" spans="1:7" x14ac:dyDescent="0.25">
      <c r="A1385" s="46" t="s">
        <v>1439</v>
      </c>
      <c r="B1385" s="46" t="s">
        <v>1438</v>
      </c>
      <c r="C1385" s="57" t="s">
        <v>1426</v>
      </c>
      <c r="D1385" s="46"/>
      <c r="E1385" s="47" t="s">
        <v>1393</v>
      </c>
      <c r="F1385" s="46"/>
      <c r="G1385" s="46" t="s">
        <v>1437</v>
      </c>
    </row>
    <row r="1386" spans="1:7" x14ac:dyDescent="0.25">
      <c r="A1386" s="46" t="s">
        <v>1439</v>
      </c>
      <c r="B1386" s="46" t="s">
        <v>1438</v>
      </c>
      <c r="C1386" s="57" t="s">
        <v>1427</v>
      </c>
      <c r="D1386" s="46"/>
      <c r="E1386" s="47" t="s">
        <v>1393</v>
      </c>
      <c r="F1386" s="46"/>
      <c r="G1386" s="46" t="s">
        <v>1437</v>
      </c>
    </row>
    <row r="1387" spans="1:7" x14ac:dyDescent="0.25">
      <c r="A1387" s="46" t="s">
        <v>1439</v>
      </c>
      <c r="B1387" s="46" t="s">
        <v>1438</v>
      </c>
      <c r="C1387" s="57" t="s">
        <v>1428</v>
      </c>
      <c r="D1387" s="46"/>
      <c r="E1387" s="47" t="s">
        <v>1393</v>
      </c>
      <c r="F1387" s="46"/>
      <c r="G1387" s="46" t="s">
        <v>1437</v>
      </c>
    </row>
    <row r="1388" spans="1:7" x14ac:dyDescent="0.25">
      <c r="A1388" s="46" t="s">
        <v>1439</v>
      </c>
      <c r="B1388" s="46" t="s">
        <v>1438</v>
      </c>
      <c r="C1388" s="57" t="s">
        <v>1429</v>
      </c>
      <c r="D1388" s="46"/>
      <c r="E1388" s="47" t="s">
        <v>1393</v>
      </c>
      <c r="F1388" s="46"/>
      <c r="G1388" s="46" t="s">
        <v>1437</v>
      </c>
    </row>
    <row r="1389" spans="1:7" x14ac:dyDescent="0.25">
      <c r="A1389" s="46" t="s">
        <v>1439</v>
      </c>
      <c r="B1389" s="46" t="s">
        <v>1438</v>
      </c>
      <c r="C1389" s="57" t="s">
        <v>1430</v>
      </c>
      <c r="D1389" s="46"/>
      <c r="E1389" s="47" t="s">
        <v>1393</v>
      </c>
      <c r="F1389" s="46"/>
      <c r="G1389" s="46" t="s">
        <v>1437</v>
      </c>
    </row>
    <row r="1390" spans="1:7" x14ac:dyDescent="0.25">
      <c r="A1390" s="46" t="s">
        <v>1439</v>
      </c>
      <c r="B1390" s="46" t="s">
        <v>1438</v>
      </c>
      <c r="C1390" s="57" t="s">
        <v>1431</v>
      </c>
      <c r="D1390" s="46"/>
      <c r="E1390" s="47" t="s">
        <v>1393</v>
      </c>
      <c r="F1390" s="46"/>
      <c r="G1390" s="46" t="s">
        <v>1437</v>
      </c>
    </row>
    <row r="1391" spans="1:7" x14ac:dyDescent="0.25">
      <c r="A1391" s="46" t="s">
        <v>1439</v>
      </c>
      <c r="B1391" s="46" t="s">
        <v>1438</v>
      </c>
      <c r="C1391" s="57" t="s">
        <v>1432</v>
      </c>
      <c r="D1391" s="46"/>
      <c r="E1391" s="47" t="s">
        <v>1393</v>
      </c>
      <c r="F1391" s="46"/>
      <c r="G1391" s="46" t="s">
        <v>1437</v>
      </c>
    </row>
    <row r="1392" spans="1:7" x14ac:dyDescent="0.25">
      <c r="A1392" s="46" t="s">
        <v>1439</v>
      </c>
      <c r="B1392" s="46" t="s">
        <v>1438</v>
      </c>
      <c r="C1392" s="57" t="s">
        <v>1433</v>
      </c>
      <c r="D1392" s="46"/>
      <c r="E1392" s="47" t="s">
        <v>1393</v>
      </c>
      <c r="F1392" s="46"/>
      <c r="G1392" s="46" t="s">
        <v>1437</v>
      </c>
    </row>
    <row r="1393" spans="1:7" x14ac:dyDescent="0.25">
      <c r="A1393" s="46" t="s">
        <v>1439</v>
      </c>
      <c r="B1393" s="46" t="s">
        <v>1438</v>
      </c>
      <c r="C1393" s="57" t="s">
        <v>1434</v>
      </c>
      <c r="D1393" s="46"/>
      <c r="E1393" s="47" t="s">
        <v>1393</v>
      </c>
      <c r="F1393" s="46"/>
      <c r="G1393" s="46" t="s">
        <v>1437</v>
      </c>
    </row>
    <row r="1394" spans="1:7" x14ac:dyDescent="0.25">
      <c r="A1394" s="46" t="s">
        <v>1439</v>
      </c>
      <c r="B1394" s="46" t="s">
        <v>1438</v>
      </c>
      <c r="C1394" s="57" t="s">
        <v>1435</v>
      </c>
      <c r="D1394" s="46"/>
      <c r="E1394" s="47" t="s">
        <v>1393</v>
      </c>
      <c r="F1394" s="46"/>
      <c r="G1394" s="46" t="s">
        <v>1437</v>
      </c>
    </row>
    <row r="1395" spans="1:7" x14ac:dyDescent="0.25">
      <c r="A1395" s="46" t="s">
        <v>1439</v>
      </c>
      <c r="B1395" s="46" t="s">
        <v>1438</v>
      </c>
      <c r="C1395" s="57" t="s">
        <v>1436</v>
      </c>
      <c r="D1395" s="46"/>
      <c r="E1395" s="47" t="s">
        <v>1393</v>
      </c>
      <c r="F1395" s="46"/>
      <c r="G1395" s="46" t="s">
        <v>1437</v>
      </c>
    </row>
    <row r="1396" spans="1:7" x14ac:dyDescent="0.25">
      <c r="A1396" s="48" t="s">
        <v>1439</v>
      </c>
      <c r="B1396" s="48" t="s">
        <v>1440</v>
      </c>
      <c r="C1396" s="58" t="s">
        <v>1385</v>
      </c>
      <c r="D1396" s="48"/>
      <c r="E1396" s="48" t="s">
        <v>1455</v>
      </c>
      <c r="F1396" s="48"/>
      <c r="G1396" s="48" t="s">
        <v>1454</v>
      </c>
    </row>
    <row r="1397" spans="1:7" x14ac:dyDescent="0.25">
      <c r="A1397" s="48" t="s">
        <v>1439</v>
      </c>
      <c r="B1397" s="48" t="s">
        <v>1441</v>
      </c>
      <c r="C1397" s="58" t="s">
        <v>783</v>
      </c>
      <c r="D1397" s="48"/>
      <c r="E1397" s="48" t="s">
        <v>1455</v>
      </c>
      <c r="F1397" s="48"/>
      <c r="G1397" s="48" t="s">
        <v>1454</v>
      </c>
    </row>
    <row r="1398" spans="1:7" x14ac:dyDescent="0.25">
      <c r="A1398" s="48" t="s">
        <v>1439</v>
      </c>
      <c r="B1398" s="48" t="s">
        <v>1441</v>
      </c>
      <c r="C1398" s="58" t="s">
        <v>796</v>
      </c>
      <c r="D1398" s="48"/>
      <c r="E1398" s="48" t="s">
        <v>1455</v>
      </c>
      <c r="F1398" s="48"/>
      <c r="G1398" s="48" t="s">
        <v>1454</v>
      </c>
    </row>
    <row r="1399" spans="1:7" x14ac:dyDescent="0.25">
      <c r="A1399" s="48" t="s">
        <v>1439</v>
      </c>
      <c r="B1399" s="48" t="s">
        <v>1442</v>
      </c>
      <c r="C1399" s="58" t="s">
        <v>808</v>
      </c>
      <c r="D1399" s="48"/>
      <c r="E1399" s="48" t="s">
        <v>1455</v>
      </c>
      <c r="F1399" s="48"/>
      <c r="G1399" s="48" t="s">
        <v>1454</v>
      </c>
    </row>
    <row r="1400" spans="1:7" x14ac:dyDescent="0.25">
      <c r="A1400" s="48" t="s">
        <v>1439</v>
      </c>
      <c r="B1400" s="48" t="s">
        <v>1442</v>
      </c>
      <c r="C1400" s="58" t="s">
        <v>820</v>
      </c>
      <c r="D1400" s="48"/>
      <c r="E1400" s="48" t="s">
        <v>1455</v>
      </c>
      <c r="F1400" s="48"/>
      <c r="G1400" s="48" t="s">
        <v>1454</v>
      </c>
    </row>
    <row r="1401" spans="1:7" x14ac:dyDescent="0.25">
      <c r="A1401" s="48" t="s">
        <v>1439</v>
      </c>
      <c r="B1401" s="48" t="s">
        <v>1443</v>
      </c>
      <c r="C1401" s="58" t="s">
        <v>832</v>
      </c>
      <c r="D1401" s="48"/>
      <c r="E1401" s="48" t="s">
        <v>1455</v>
      </c>
      <c r="F1401" s="48"/>
      <c r="G1401" s="48" t="s">
        <v>1454</v>
      </c>
    </row>
    <row r="1402" spans="1:7" x14ac:dyDescent="0.25">
      <c r="A1402" s="48" t="s">
        <v>1439</v>
      </c>
      <c r="B1402" s="48" t="s">
        <v>1443</v>
      </c>
      <c r="C1402" s="58" t="s">
        <v>772</v>
      </c>
      <c r="D1402" s="48"/>
      <c r="E1402" s="48" t="s">
        <v>1455</v>
      </c>
      <c r="F1402" s="48"/>
      <c r="G1402" s="48" t="s">
        <v>1454</v>
      </c>
    </row>
    <row r="1403" spans="1:7" x14ac:dyDescent="0.25">
      <c r="A1403" s="48" t="s">
        <v>1439</v>
      </c>
      <c r="B1403" s="48" t="s">
        <v>1440</v>
      </c>
      <c r="C1403" s="58" t="s">
        <v>784</v>
      </c>
      <c r="D1403" s="48"/>
      <c r="E1403" s="48" t="s">
        <v>1455</v>
      </c>
      <c r="F1403" s="48"/>
      <c r="G1403" s="48" t="s">
        <v>1454</v>
      </c>
    </row>
    <row r="1404" spans="1:7" x14ac:dyDescent="0.25">
      <c r="A1404" s="48" t="s">
        <v>1439</v>
      </c>
      <c r="B1404" s="48" t="s">
        <v>1440</v>
      </c>
      <c r="C1404" s="58" t="s">
        <v>797</v>
      </c>
      <c r="D1404" s="48"/>
      <c r="E1404" s="48" t="s">
        <v>1455</v>
      </c>
      <c r="F1404" s="48"/>
      <c r="G1404" s="48" t="s">
        <v>1454</v>
      </c>
    </row>
    <row r="1405" spans="1:7" x14ac:dyDescent="0.25">
      <c r="A1405" s="48" t="s">
        <v>1439</v>
      </c>
      <c r="B1405" s="48" t="s">
        <v>1440</v>
      </c>
      <c r="C1405" s="58" t="s">
        <v>809</v>
      </c>
      <c r="D1405" s="48"/>
      <c r="E1405" s="48" t="s">
        <v>1455</v>
      </c>
      <c r="F1405" s="48"/>
      <c r="G1405" s="48" t="s">
        <v>1454</v>
      </c>
    </row>
    <row r="1406" spans="1:7" x14ac:dyDescent="0.25">
      <c r="A1406" s="48" t="s">
        <v>1439</v>
      </c>
      <c r="B1406" s="48" t="s">
        <v>1118</v>
      </c>
      <c r="C1406" s="58" t="s">
        <v>821</v>
      </c>
      <c r="D1406" s="48"/>
      <c r="E1406" s="48" t="s">
        <v>1455</v>
      </c>
      <c r="F1406" s="48"/>
      <c r="G1406" s="48" t="s">
        <v>1454</v>
      </c>
    </row>
    <row r="1407" spans="1:7" x14ac:dyDescent="0.25">
      <c r="A1407" s="48" t="s">
        <v>1439</v>
      </c>
      <c r="B1407" s="48" t="s">
        <v>1118</v>
      </c>
      <c r="C1407" s="58" t="s">
        <v>833</v>
      </c>
      <c r="D1407" s="48"/>
      <c r="E1407" s="48" t="s">
        <v>1455</v>
      </c>
      <c r="F1407" s="48"/>
      <c r="G1407" s="48" t="s">
        <v>1454</v>
      </c>
    </row>
    <row r="1408" spans="1:7" x14ac:dyDescent="0.25">
      <c r="A1408" s="48" t="s">
        <v>1439</v>
      </c>
      <c r="B1408" s="48" t="s">
        <v>1118</v>
      </c>
      <c r="C1408" s="58" t="s">
        <v>773</v>
      </c>
      <c r="D1408" s="48"/>
      <c r="E1408" s="48" t="s">
        <v>1455</v>
      </c>
      <c r="F1408" s="48"/>
      <c r="G1408" s="48" t="s">
        <v>1454</v>
      </c>
    </row>
    <row r="1409" spans="1:7" x14ac:dyDescent="0.25">
      <c r="A1409" s="48" t="s">
        <v>1439</v>
      </c>
      <c r="B1409" s="48" t="s">
        <v>1118</v>
      </c>
      <c r="C1409" s="58" t="s">
        <v>785</v>
      </c>
      <c r="D1409" s="48"/>
      <c r="E1409" s="48" t="s">
        <v>1455</v>
      </c>
      <c r="F1409" s="48"/>
      <c r="G1409" s="48" t="s">
        <v>1454</v>
      </c>
    </row>
    <row r="1410" spans="1:7" x14ac:dyDescent="0.25">
      <c r="A1410" s="48" t="s">
        <v>1439</v>
      </c>
      <c r="B1410" s="48" t="s">
        <v>1118</v>
      </c>
      <c r="C1410" s="58" t="s">
        <v>798</v>
      </c>
      <c r="D1410" s="48"/>
      <c r="E1410" s="48" t="s">
        <v>1455</v>
      </c>
      <c r="F1410" s="48"/>
      <c r="G1410" s="48" t="s">
        <v>1454</v>
      </c>
    </row>
    <row r="1411" spans="1:7" x14ac:dyDescent="0.25">
      <c r="A1411" s="48" t="s">
        <v>1439</v>
      </c>
      <c r="B1411" s="48" t="s">
        <v>1118</v>
      </c>
      <c r="C1411" s="58" t="s">
        <v>810</v>
      </c>
      <c r="D1411" s="48"/>
      <c r="E1411" s="48" t="s">
        <v>1455</v>
      </c>
      <c r="F1411" s="48"/>
      <c r="G1411" s="48" t="s">
        <v>1454</v>
      </c>
    </row>
    <row r="1412" spans="1:7" x14ac:dyDescent="0.25">
      <c r="A1412" s="48" t="s">
        <v>1439</v>
      </c>
      <c r="B1412" s="48" t="s">
        <v>1118</v>
      </c>
      <c r="C1412" s="58" t="s">
        <v>822</v>
      </c>
      <c r="D1412" s="48"/>
      <c r="E1412" s="48" t="s">
        <v>1455</v>
      </c>
      <c r="F1412" s="48"/>
      <c r="G1412" s="48" t="s">
        <v>1454</v>
      </c>
    </row>
    <row r="1413" spans="1:7" x14ac:dyDescent="0.25">
      <c r="A1413" s="48" t="s">
        <v>1439</v>
      </c>
      <c r="B1413" s="48" t="s">
        <v>1118</v>
      </c>
      <c r="C1413" s="58" t="s">
        <v>834</v>
      </c>
      <c r="D1413" s="48"/>
      <c r="E1413" s="48" t="s">
        <v>1455</v>
      </c>
      <c r="F1413" s="48"/>
      <c r="G1413" s="48" t="s">
        <v>1454</v>
      </c>
    </row>
    <row r="1414" spans="1:7" x14ac:dyDescent="0.25">
      <c r="A1414" s="48" t="s">
        <v>1439</v>
      </c>
      <c r="B1414" s="48" t="s">
        <v>1118</v>
      </c>
      <c r="C1414" s="58" t="s">
        <v>774</v>
      </c>
      <c r="D1414" s="48"/>
      <c r="E1414" s="48" t="s">
        <v>1455</v>
      </c>
      <c r="F1414" s="48"/>
      <c r="G1414" s="48" t="s">
        <v>1454</v>
      </c>
    </row>
    <row r="1415" spans="1:7" x14ac:dyDescent="0.25">
      <c r="A1415" s="48" t="s">
        <v>1439</v>
      </c>
      <c r="B1415" s="48" t="s">
        <v>1118</v>
      </c>
      <c r="C1415" s="58" t="s">
        <v>786</v>
      </c>
      <c r="D1415" s="48"/>
      <c r="E1415" s="48" t="s">
        <v>1455</v>
      </c>
      <c r="F1415" s="48"/>
      <c r="G1415" s="48" t="s">
        <v>1454</v>
      </c>
    </row>
    <row r="1416" spans="1:7" x14ac:dyDescent="0.25">
      <c r="A1416" s="48" t="s">
        <v>1439</v>
      </c>
      <c r="B1416" s="48" t="s">
        <v>1118</v>
      </c>
      <c r="C1416" s="58" t="s">
        <v>799</v>
      </c>
      <c r="D1416" s="48"/>
      <c r="E1416" s="48" t="s">
        <v>1455</v>
      </c>
      <c r="F1416" s="48"/>
      <c r="G1416" s="48" t="s">
        <v>1454</v>
      </c>
    </row>
    <row r="1417" spans="1:7" x14ac:dyDescent="0.25">
      <c r="A1417" s="48" t="s">
        <v>1439</v>
      </c>
      <c r="B1417" s="48" t="s">
        <v>1118</v>
      </c>
      <c r="C1417" s="58" t="s">
        <v>811</v>
      </c>
      <c r="D1417" s="48"/>
      <c r="E1417" s="48" t="s">
        <v>1455</v>
      </c>
      <c r="F1417" s="48"/>
      <c r="G1417" s="48" t="s">
        <v>1454</v>
      </c>
    </row>
    <row r="1418" spans="1:7" x14ac:dyDescent="0.25">
      <c r="A1418" s="48" t="s">
        <v>1439</v>
      </c>
      <c r="B1418" s="48" t="s">
        <v>1118</v>
      </c>
      <c r="C1418" s="58" t="s">
        <v>823</v>
      </c>
      <c r="D1418" s="48"/>
      <c r="E1418" s="48" t="s">
        <v>1455</v>
      </c>
      <c r="F1418" s="48"/>
      <c r="G1418" s="48" t="s">
        <v>1454</v>
      </c>
    </row>
    <row r="1419" spans="1:7" x14ac:dyDescent="0.25">
      <c r="A1419" s="48" t="s">
        <v>1439</v>
      </c>
      <c r="B1419" s="48" t="s">
        <v>1118</v>
      </c>
      <c r="C1419" s="58" t="s">
        <v>835</v>
      </c>
      <c r="D1419" s="48"/>
      <c r="E1419" s="48" t="s">
        <v>1455</v>
      </c>
      <c r="F1419" s="48"/>
      <c r="G1419" s="48" t="s">
        <v>1454</v>
      </c>
    </row>
    <row r="1420" spans="1:7" x14ac:dyDescent="0.25">
      <c r="A1420" s="48" t="s">
        <v>1439</v>
      </c>
      <c r="B1420" s="48" t="s">
        <v>1118</v>
      </c>
      <c r="C1420" s="58" t="s">
        <v>775</v>
      </c>
      <c r="D1420" s="48"/>
      <c r="E1420" s="48" t="s">
        <v>1455</v>
      </c>
      <c r="F1420" s="48"/>
      <c r="G1420" s="48" t="s">
        <v>1454</v>
      </c>
    </row>
    <row r="1421" spans="1:7" x14ac:dyDescent="0.25">
      <c r="A1421" s="48" t="s">
        <v>1439</v>
      </c>
      <c r="B1421" s="48" t="s">
        <v>1118</v>
      </c>
      <c r="C1421" s="58" t="s">
        <v>787</v>
      </c>
      <c r="D1421" s="48"/>
      <c r="E1421" s="48" t="s">
        <v>1455</v>
      </c>
      <c r="F1421" s="48"/>
      <c r="G1421" s="48" t="s">
        <v>1454</v>
      </c>
    </row>
    <row r="1422" spans="1:7" x14ac:dyDescent="0.25">
      <c r="A1422" s="48" t="s">
        <v>1439</v>
      </c>
      <c r="B1422" s="48" t="s">
        <v>709</v>
      </c>
      <c r="C1422" s="58" t="s">
        <v>800</v>
      </c>
      <c r="D1422" s="48"/>
      <c r="E1422" s="48" t="s">
        <v>1455</v>
      </c>
      <c r="F1422" s="48"/>
      <c r="G1422" s="48" t="s">
        <v>1454</v>
      </c>
    </row>
    <row r="1423" spans="1:7" x14ac:dyDescent="0.25">
      <c r="A1423" s="48" t="s">
        <v>1439</v>
      </c>
      <c r="B1423" s="48" t="s">
        <v>1444</v>
      </c>
      <c r="C1423" s="58" t="s">
        <v>812</v>
      </c>
      <c r="D1423" s="48"/>
      <c r="E1423" s="48" t="s">
        <v>1455</v>
      </c>
      <c r="F1423" s="48"/>
      <c r="G1423" s="48" t="s">
        <v>1454</v>
      </c>
    </row>
    <row r="1424" spans="1:7" x14ac:dyDescent="0.25">
      <c r="A1424" s="48" t="s">
        <v>1439</v>
      </c>
      <c r="B1424" s="48" t="s">
        <v>1445</v>
      </c>
      <c r="C1424" s="58" t="s">
        <v>824</v>
      </c>
      <c r="D1424" s="48"/>
      <c r="E1424" s="48" t="s">
        <v>1455</v>
      </c>
      <c r="F1424" s="48"/>
      <c r="G1424" s="48" t="s">
        <v>1454</v>
      </c>
    </row>
    <row r="1425" spans="1:7" x14ac:dyDescent="0.25">
      <c r="A1425" s="48" t="s">
        <v>1439</v>
      </c>
      <c r="B1425" s="48" t="s">
        <v>1445</v>
      </c>
      <c r="C1425" s="58" t="s">
        <v>836</v>
      </c>
      <c r="D1425" s="48"/>
      <c r="E1425" s="48" t="s">
        <v>1455</v>
      </c>
      <c r="F1425" s="48"/>
      <c r="G1425" s="48" t="s">
        <v>1454</v>
      </c>
    </row>
    <row r="1426" spans="1:7" x14ac:dyDescent="0.25">
      <c r="A1426" s="48" t="s">
        <v>1439</v>
      </c>
      <c r="B1426" s="48" t="s">
        <v>1445</v>
      </c>
      <c r="C1426" s="58" t="s">
        <v>776</v>
      </c>
      <c r="D1426" s="48"/>
      <c r="E1426" s="48" t="s">
        <v>1455</v>
      </c>
      <c r="F1426" s="48"/>
      <c r="G1426" s="48" t="s">
        <v>1454</v>
      </c>
    </row>
    <row r="1427" spans="1:7" x14ac:dyDescent="0.25">
      <c r="A1427" s="48" t="s">
        <v>1439</v>
      </c>
      <c r="B1427" s="48" t="s">
        <v>1444</v>
      </c>
      <c r="C1427" s="58" t="s">
        <v>788</v>
      </c>
      <c r="D1427" s="48"/>
      <c r="E1427" s="48" t="s">
        <v>1455</v>
      </c>
      <c r="F1427" s="48"/>
      <c r="G1427" s="48" t="s">
        <v>1454</v>
      </c>
    </row>
    <row r="1428" spans="1:7" x14ac:dyDescent="0.25">
      <c r="A1428" s="48" t="s">
        <v>1439</v>
      </c>
      <c r="B1428" s="48" t="s">
        <v>1446</v>
      </c>
      <c r="C1428" s="58" t="s">
        <v>801</v>
      </c>
      <c r="D1428" s="48"/>
      <c r="E1428" s="48" t="s">
        <v>1455</v>
      </c>
      <c r="F1428" s="48"/>
      <c r="G1428" s="48" t="s">
        <v>1454</v>
      </c>
    </row>
    <row r="1429" spans="1:7" x14ac:dyDescent="0.25">
      <c r="A1429" s="48" t="s">
        <v>1439</v>
      </c>
      <c r="B1429" s="48" t="s">
        <v>1446</v>
      </c>
      <c r="C1429" s="58" t="s">
        <v>813</v>
      </c>
      <c r="D1429" s="48"/>
      <c r="E1429" s="48" t="s">
        <v>1455</v>
      </c>
      <c r="F1429" s="48"/>
      <c r="G1429" s="48" t="s">
        <v>1454</v>
      </c>
    </row>
    <row r="1430" spans="1:7" x14ac:dyDescent="0.25">
      <c r="A1430" s="48" t="s">
        <v>1439</v>
      </c>
      <c r="B1430" s="48" t="s">
        <v>1446</v>
      </c>
      <c r="C1430" s="58" t="s">
        <v>825</v>
      </c>
      <c r="D1430" s="48"/>
      <c r="E1430" s="48" t="s">
        <v>1455</v>
      </c>
      <c r="F1430" s="48"/>
      <c r="G1430" s="48" t="s">
        <v>1454</v>
      </c>
    </row>
    <row r="1431" spans="1:7" x14ac:dyDescent="0.25">
      <c r="A1431" s="48" t="s">
        <v>1439</v>
      </c>
      <c r="B1431" s="48" t="s">
        <v>1446</v>
      </c>
      <c r="C1431" s="58" t="s">
        <v>837</v>
      </c>
      <c r="D1431" s="48"/>
      <c r="E1431" s="48" t="s">
        <v>1455</v>
      </c>
      <c r="F1431" s="48"/>
      <c r="G1431" s="48" t="s">
        <v>1454</v>
      </c>
    </row>
    <row r="1432" spans="1:7" x14ac:dyDescent="0.25">
      <c r="A1432" s="48" t="s">
        <v>1439</v>
      </c>
      <c r="B1432" s="48" t="s">
        <v>1201</v>
      </c>
      <c r="C1432" s="58" t="s">
        <v>777</v>
      </c>
      <c r="D1432" s="48"/>
      <c r="E1432" s="48" t="s">
        <v>1455</v>
      </c>
      <c r="F1432" s="48"/>
      <c r="G1432" s="48" t="s">
        <v>1454</v>
      </c>
    </row>
    <row r="1433" spans="1:7" x14ac:dyDescent="0.25">
      <c r="A1433" s="48" t="s">
        <v>1439</v>
      </c>
      <c r="B1433" s="48" t="s">
        <v>1201</v>
      </c>
      <c r="C1433" s="58" t="s">
        <v>789</v>
      </c>
      <c r="D1433" s="48"/>
      <c r="E1433" s="48" t="s">
        <v>1455</v>
      </c>
      <c r="F1433" s="48"/>
      <c r="G1433" s="48" t="s">
        <v>1454</v>
      </c>
    </row>
    <row r="1434" spans="1:7" x14ac:dyDescent="0.25">
      <c r="A1434" s="48" t="s">
        <v>1439</v>
      </c>
      <c r="B1434" s="48" t="s">
        <v>1201</v>
      </c>
      <c r="C1434" s="58" t="s">
        <v>802</v>
      </c>
      <c r="D1434" s="48"/>
      <c r="E1434" s="48" t="s">
        <v>1455</v>
      </c>
      <c r="F1434" s="48"/>
      <c r="G1434" s="48" t="s">
        <v>1454</v>
      </c>
    </row>
    <row r="1435" spans="1:7" x14ac:dyDescent="0.25">
      <c r="A1435" s="48" t="s">
        <v>1439</v>
      </c>
      <c r="B1435" s="48" t="s">
        <v>1201</v>
      </c>
      <c r="C1435" s="58" t="s">
        <v>814</v>
      </c>
      <c r="D1435" s="48"/>
      <c r="E1435" s="48" t="s">
        <v>1455</v>
      </c>
      <c r="F1435" s="48"/>
      <c r="G1435" s="48" t="s">
        <v>1454</v>
      </c>
    </row>
    <row r="1436" spans="1:7" x14ac:dyDescent="0.25">
      <c r="A1436" s="48" t="s">
        <v>1439</v>
      </c>
      <c r="B1436" s="48" t="s">
        <v>1201</v>
      </c>
      <c r="C1436" s="58" t="s">
        <v>826</v>
      </c>
      <c r="D1436" s="48"/>
      <c r="E1436" s="48" t="s">
        <v>1455</v>
      </c>
      <c r="F1436" s="48"/>
      <c r="G1436" s="48" t="s">
        <v>1454</v>
      </c>
    </row>
    <row r="1437" spans="1:7" x14ac:dyDescent="0.25">
      <c r="A1437" s="48" t="s">
        <v>1439</v>
      </c>
      <c r="B1437" s="48" t="s">
        <v>1201</v>
      </c>
      <c r="C1437" s="58" t="s">
        <v>838</v>
      </c>
      <c r="D1437" s="48"/>
      <c r="E1437" s="48" t="s">
        <v>1455</v>
      </c>
      <c r="F1437" s="48"/>
      <c r="G1437" s="48" t="s">
        <v>1454</v>
      </c>
    </row>
    <row r="1438" spans="1:7" x14ac:dyDescent="0.25">
      <c r="A1438" s="48" t="s">
        <v>1439</v>
      </c>
      <c r="B1438" s="48" t="s">
        <v>1201</v>
      </c>
      <c r="C1438" s="58" t="s">
        <v>778</v>
      </c>
      <c r="D1438" s="48"/>
      <c r="E1438" s="48" t="s">
        <v>1455</v>
      </c>
      <c r="F1438" s="48"/>
      <c r="G1438" s="48" t="s">
        <v>1454</v>
      </c>
    </row>
    <row r="1439" spans="1:7" x14ac:dyDescent="0.25">
      <c r="A1439" s="48" t="s">
        <v>1439</v>
      </c>
      <c r="B1439" s="48" t="s">
        <v>709</v>
      </c>
      <c r="C1439" s="58" t="s">
        <v>790</v>
      </c>
      <c r="D1439" s="48"/>
      <c r="E1439" s="48" t="s">
        <v>1455</v>
      </c>
      <c r="F1439" s="48"/>
      <c r="G1439" s="48" t="s">
        <v>1454</v>
      </c>
    </row>
    <row r="1440" spans="1:7" x14ac:dyDescent="0.25">
      <c r="A1440" s="48" t="s">
        <v>1439</v>
      </c>
      <c r="B1440" s="48" t="s">
        <v>709</v>
      </c>
      <c r="C1440" s="58" t="s">
        <v>803</v>
      </c>
      <c r="D1440" s="48"/>
      <c r="E1440" s="48" t="s">
        <v>1455</v>
      </c>
      <c r="F1440" s="48"/>
      <c r="G1440" s="48" t="s">
        <v>1454</v>
      </c>
    </row>
    <row r="1441" spans="1:7" x14ac:dyDescent="0.25">
      <c r="A1441" s="48" t="s">
        <v>1439</v>
      </c>
      <c r="B1441" s="48" t="s">
        <v>1447</v>
      </c>
      <c r="C1441" s="58" t="s">
        <v>815</v>
      </c>
      <c r="D1441" s="48"/>
      <c r="E1441" s="48" t="s">
        <v>1455</v>
      </c>
      <c r="F1441" s="48"/>
      <c r="G1441" s="48" t="s">
        <v>1454</v>
      </c>
    </row>
    <row r="1442" spans="1:7" x14ac:dyDescent="0.25">
      <c r="A1442" s="48" t="s">
        <v>1439</v>
      </c>
      <c r="B1442" s="48" t="s">
        <v>1201</v>
      </c>
      <c r="C1442" s="58" t="s">
        <v>827</v>
      </c>
      <c r="D1442" s="48"/>
      <c r="E1442" s="48" t="s">
        <v>1455</v>
      </c>
      <c r="F1442" s="48"/>
      <c r="G1442" s="48" t="s">
        <v>1454</v>
      </c>
    </row>
    <row r="1443" spans="1:7" x14ac:dyDescent="0.25">
      <c r="A1443" s="48" t="s">
        <v>1439</v>
      </c>
      <c r="B1443" s="48" t="s">
        <v>1201</v>
      </c>
      <c r="C1443" s="58" t="s">
        <v>839</v>
      </c>
      <c r="D1443" s="48"/>
      <c r="E1443" s="48" t="s">
        <v>1455</v>
      </c>
      <c r="F1443" s="48"/>
      <c r="G1443" s="48" t="s">
        <v>1454</v>
      </c>
    </row>
    <row r="1444" spans="1:7" x14ac:dyDescent="0.25">
      <c r="A1444" s="48" t="s">
        <v>1439</v>
      </c>
      <c r="B1444" s="48" t="s">
        <v>1201</v>
      </c>
      <c r="C1444" s="58" t="s">
        <v>779</v>
      </c>
      <c r="D1444" s="48"/>
      <c r="E1444" s="48" t="s">
        <v>1455</v>
      </c>
      <c r="F1444" s="48"/>
      <c r="G1444" s="48" t="s">
        <v>1454</v>
      </c>
    </row>
    <row r="1445" spans="1:7" x14ac:dyDescent="0.25">
      <c r="A1445" s="48" t="s">
        <v>1439</v>
      </c>
      <c r="B1445" s="48" t="s">
        <v>1201</v>
      </c>
      <c r="C1445" s="58" t="s">
        <v>791</v>
      </c>
      <c r="D1445" s="48"/>
      <c r="E1445" s="48" t="s">
        <v>1455</v>
      </c>
      <c r="F1445" s="48"/>
      <c r="G1445" s="48" t="s">
        <v>1454</v>
      </c>
    </row>
    <row r="1446" spans="1:7" x14ac:dyDescent="0.25">
      <c r="A1446" s="48" t="s">
        <v>1439</v>
      </c>
      <c r="B1446" s="48" t="s">
        <v>1201</v>
      </c>
      <c r="C1446" s="58" t="s">
        <v>804</v>
      </c>
      <c r="D1446" s="48"/>
      <c r="E1446" s="48" t="s">
        <v>1455</v>
      </c>
      <c r="F1446" s="48"/>
      <c r="G1446" s="48" t="s">
        <v>1454</v>
      </c>
    </row>
    <row r="1447" spans="1:7" x14ac:dyDescent="0.25">
      <c r="A1447" s="48" t="s">
        <v>1439</v>
      </c>
      <c r="B1447" s="48" t="s">
        <v>1201</v>
      </c>
      <c r="C1447" s="58" t="s">
        <v>816</v>
      </c>
      <c r="D1447" s="48"/>
      <c r="E1447" s="48" t="s">
        <v>1455</v>
      </c>
      <c r="F1447" s="48"/>
      <c r="G1447" s="48" t="s">
        <v>1454</v>
      </c>
    </row>
    <row r="1448" spans="1:7" x14ac:dyDescent="0.25">
      <c r="A1448" s="48" t="s">
        <v>1439</v>
      </c>
      <c r="B1448" s="48" t="s">
        <v>1201</v>
      </c>
      <c r="C1448" s="58" t="s">
        <v>828</v>
      </c>
      <c r="D1448" s="48"/>
      <c r="E1448" s="48" t="s">
        <v>1455</v>
      </c>
      <c r="F1448" s="48"/>
      <c r="G1448" s="48" t="s">
        <v>1454</v>
      </c>
    </row>
    <row r="1449" spans="1:7" x14ac:dyDescent="0.25">
      <c r="A1449" s="48" t="s">
        <v>1439</v>
      </c>
      <c r="B1449" s="48" t="s">
        <v>709</v>
      </c>
      <c r="C1449" s="58" t="s">
        <v>840</v>
      </c>
      <c r="D1449" s="48"/>
      <c r="E1449" s="48" t="s">
        <v>1455</v>
      </c>
      <c r="F1449" s="48"/>
      <c r="G1449" s="48" t="s">
        <v>1454</v>
      </c>
    </row>
    <row r="1450" spans="1:7" x14ac:dyDescent="0.25">
      <c r="A1450" s="48" t="s">
        <v>1439</v>
      </c>
      <c r="B1450" s="48" t="s">
        <v>709</v>
      </c>
      <c r="C1450" s="58" t="s">
        <v>780</v>
      </c>
      <c r="D1450" s="48"/>
      <c r="E1450" s="48" t="s">
        <v>1455</v>
      </c>
      <c r="F1450" s="48"/>
      <c r="G1450" s="48" t="s">
        <v>1454</v>
      </c>
    </row>
    <row r="1451" spans="1:7" x14ac:dyDescent="0.25">
      <c r="A1451" s="48" t="s">
        <v>1439</v>
      </c>
      <c r="B1451" s="48" t="s">
        <v>1201</v>
      </c>
      <c r="C1451" s="58" t="s">
        <v>792</v>
      </c>
      <c r="D1451" s="48"/>
      <c r="E1451" s="48" t="s">
        <v>1455</v>
      </c>
      <c r="F1451" s="48"/>
      <c r="G1451" s="48" t="s">
        <v>1454</v>
      </c>
    </row>
    <row r="1452" spans="1:7" x14ac:dyDescent="0.25">
      <c r="A1452" s="48" t="s">
        <v>1439</v>
      </c>
      <c r="B1452" s="48" t="s">
        <v>1448</v>
      </c>
      <c r="C1452" s="58" t="s">
        <v>805</v>
      </c>
      <c r="D1452" s="48"/>
      <c r="E1452" s="48" t="s">
        <v>1455</v>
      </c>
      <c r="F1452" s="48"/>
      <c r="G1452" s="48" t="s">
        <v>1454</v>
      </c>
    </row>
    <row r="1453" spans="1:7" x14ac:dyDescent="0.25">
      <c r="A1453" s="48" t="s">
        <v>1439</v>
      </c>
      <c r="B1453" s="48" t="s">
        <v>1448</v>
      </c>
      <c r="C1453" s="58" t="s">
        <v>817</v>
      </c>
      <c r="D1453" s="48"/>
      <c r="E1453" s="48" t="s">
        <v>1455</v>
      </c>
      <c r="F1453" s="48"/>
      <c r="G1453" s="48" t="s">
        <v>1454</v>
      </c>
    </row>
    <row r="1454" spans="1:7" x14ac:dyDescent="0.25">
      <c r="A1454" s="48" t="s">
        <v>1439</v>
      </c>
      <c r="B1454" s="48" t="s">
        <v>1201</v>
      </c>
      <c r="C1454" s="58" t="s">
        <v>829</v>
      </c>
      <c r="D1454" s="48"/>
      <c r="E1454" s="48" t="s">
        <v>1455</v>
      </c>
      <c r="F1454" s="48"/>
      <c r="G1454" s="48" t="s">
        <v>1454</v>
      </c>
    </row>
    <row r="1455" spans="1:7" x14ac:dyDescent="0.25">
      <c r="A1455" s="48" t="s">
        <v>1439</v>
      </c>
      <c r="B1455" s="48" t="s">
        <v>1449</v>
      </c>
      <c r="C1455" s="58" t="s">
        <v>737</v>
      </c>
      <c r="D1455" s="48"/>
      <c r="E1455" s="48" t="s">
        <v>1455</v>
      </c>
      <c r="F1455" s="48"/>
      <c r="G1455" s="48" t="s">
        <v>1454</v>
      </c>
    </row>
    <row r="1456" spans="1:7" x14ac:dyDescent="0.25">
      <c r="A1456" s="48" t="s">
        <v>1439</v>
      </c>
      <c r="B1456" s="48" t="s">
        <v>1449</v>
      </c>
      <c r="C1456" s="58" t="s">
        <v>1387</v>
      </c>
      <c r="D1456" s="48"/>
      <c r="E1456" s="48" t="s">
        <v>1455</v>
      </c>
      <c r="F1456" s="48"/>
      <c r="G1456" s="48" t="s">
        <v>1454</v>
      </c>
    </row>
    <row r="1457" spans="1:7" x14ac:dyDescent="0.25">
      <c r="A1457" s="48" t="s">
        <v>1439</v>
      </c>
      <c r="B1457" s="48" t="s">
        <v>1449</v>
      </c>
      <c r="C1457" s="58" t="s">
        <v>1388</v>
      </c>
      <c r="D1457" s="48"/>
      <c r="E1457" s="48" t="s">
        <v>1455</v>
      </c>
      <c r="F1457" s="48"/>
      <c r="G1457" s="48" t="s">
        <v>1454</v>
      </c>
    </row>
    <row r="1458" spans="1:7" x14ac:dyDescent="0.25">
      <c r="A1458" s="48" t="s">
        <v>1439</v>
      </c>
      <c r="B1458" s="48" t="s">
        <v>1201</v>
      </c>
      <c r="C1458" s="58" t="s">
        <v>781</v>
      </c>
      <c r="D1458" s="48"/>
      <c r="E1458" s="48" t="s">
        <v>1455</v>
      </c>
      <c r="F1458" s="48"/>
      <c r="G1458" s="48" t="s">
        <v>1454</v>
      </c>
    </row>
    <row r="1459" spans="1:7" x14ac:dyDescent="0.25">
      <c r="A1459" s="48" t="s">
        <v>1439</v>
      </c>
      <c r="B1459" s="48" t="s">
        <v>1201</v>
      </c>
      <c r="C1459" s="58" t="s">
        <v>793</v>
      </c>
      <c r="D1459" s="48"/>
      <c r="E1459" s="48" t="s">
        <v>1455</v>
      </c>
      <c r="F1459" s="48"/>
      <c r="G1459" s="48" t="s">
        <v>1454</v>
      </c>
    </row>
    <row r="1460" spans="1:7" x14ac:dyDescent="0.25">
      <c r="A1460" s="48" t="s">
        <v>1439</v>
      </c>
      <c r="B1460" s="48" t="s">
        <v>1449</v>
      </c>
      <c r="C1460" s="58" t="s">
        <v>806</v>
      </c>
      <c r="D1460" s="48"/>
      <c r="E1460" s="48" t="s">
        <v>1455</v>
      </c>
      <c r="F1460" s="48"/>
      <c r="G1460" s="48" t="s">
        <v>1454</v>
      </c>
    </row>
    <row r="1461" spans="1:7" x14ac:dyDescent="0.25">
      <c r="A1461" s="48" t="s">
        <v>1439</v>
      </c>
      <c r="B1461" s="48" t="s">
        <v>1443</v>
      </c>
      <c r="C1461" s="58" t="s">
        <v>818</v>
      </c>
      <c r="D1461" s="48"/>
      <c r="E1461" s="48" t="s">
        <v>1455</v>
      </c>
      <c r="F1461" s="48"/>
      <c r="G1461" s="48" t="s">
        <v>1454</v>
      </c>
    </row>
    <row r="1462" spans="1:7" x14ac:dyDescent="0.25">
      <c r="A1462" s="48" t="s">
        <v>1439</v>
      </c>
      <c r="B1462" s="48" t="s">
        <v>1450</v>
      </c>
      <c r="C1462" s="58" t="s">
        <v>830</v>
      </c>
      <c r="D1462" s="48"/>
      <c r="E1462" s="48" t="s">
        <v>1455</v>
      </c>
      <c r="F1462" s="48"/>
      <c r="G1462" s="48" t="s">
        <v>1454</v>
      </c>
    </row>
    <row r="1463" spans="1:7" x14ac:dyDescent="0.25">
      <c r="A1463" s="48" t="s">
        <v>1439</v>
      </c>
      <c r="B1463" s="48" t="s">
        <v>691</v>
      </c>
      <c r="C1463" s="58" t="s">
        <v>841</v>
      </c>
      <c r="D1463" s="48"/>
      <c r="E1463" s="48" t="s">
        <v>1455</v>
      </c>
      <c r="F1463" s="48"/>
      <c r="G1463" s="48" t="s">
        <v>1454</v>
      </c>
    </row>
    <row r="1464" spans="1:7" x14ac:dyDescent="0.25">
      <c r="A1464" s="48" t="s">
        <v>1439</v>
      </c>
      <c r="B1464" s="48" t="s">
        <v>1451</v>
      </c>
      <c r="C1464" s="58" t="s">
        <v>738</v>
      </c>
      <c r="D1464" s="48"/>
      <c r="E1464" s="48" t="s">
        <v>1455</v>
      </c>
      <c r="F1464" s="48"/>
      <c r="G1464" s="48" t="s">
        <v>1454</v>
      </c>
    </row>
    <row r="1465" spans="1:7" x14ac:dyDescent="0.25">
      <c r="A1465" s="48" t="s">
        <v>1439</v>
      </c>
      <c r="B1465" s="48" t="s">
        <v>691</v>
      </c>
      <c r="C1465" s="58" t="s">
        <v>794</v>
      </c>
      <c r="D1465" s="48"/>
      <c r="E1465" s="48" t="s">
        <v>1455</v>
      </c>
      <c r="F1465" s="48"/>
      <c r="G1465" s="48" t="s">
        <v>1454</v>
      </c>
    </row>
    <row r="1466" spans="1:7" x14ac:dyDescent="0.25">
      <c r="A1466" s="48" t="s">
        <v>1439</v>
      </c>
      <c r="B1466" s="48" t="s">
        <v>1451</v>
      </c>
      <c r="C1466" s="58" t="s">
        <v>807</v>
      </c>
      <c r="D1466" s="48"/>
      <c r="E1466" s="48" t="s">
        <v>1455</v>
      </c>
      <c r="F1466" s="48"/>
      <c r="G1466" s="48" t="s">
        <v>1454</v>
      </c>
    </row>
    <row r="1467" spans="1:7" x14ac:dyDescent="0.25">
      <c r="A1467" s="48" t="s">
        <v>1439</v>
      </c>
      <c r="B1467" s="48" t="s">
        <v>1452</v>
      </c>
      <c r="C1467" s="58" t="s">
        <v>819</v>
      </c>
      <c r="D1467" s="48"/>
      <c r="E1467" s="48" t="s">
        <v>1455</v>
      </c>
      <c r="F1467" s="48"/>
      <c r="G1467" s="48" t="s">
        <v>1454</v>
      </c>
    </row>
    <row r="1468" spans="1:7" x14ac:dyDescent="0.25">
      <c r="A1468" s="48" t="s">
        <v>1439</v>
      </c>
      <c r="B1468" s="48" t="s">
        <v>1451</v>
      </c>
      <c r="C1468" s="58" t="s">
        <v>831</v>
      </c>
      <c r="D1468" s="48"/>
      <c r="E1468" s="48" t="s">
        <v>1455</v>
      </c>
      <c r="F1468" s="48"/>
      <c r="G1468" s="48" t="s">
        <v>1454</v>
      </c>
    </row>
    <row r="1469" spans="1:7" x14ac:dyDescent="0.25">
      <c r="A1469" s="48" t="s">
        <v>1439</v>
      </c>
      <c r="B1469" s="48" t="s">
        <v>1451</v>
      </c>
      <c r="C1469" s="58" t="s">
        <v>842</v>
      </c>
      <c r="D1469" s="48"/>
      <c r="E1469" s="48" t="s">
        <v>1455</v>
      </c>
      <c r="F1469" s="48"/>
      <c r="G1469" s="48" t="s">
        <v>1454</v>
      </c>
    </row>
    <row r="1470" spans="1:7" x14ac:dyDescent="0.25">
      <c r="A1470" s="48" t="s">
        <v>1439</v>
      </c>
      <c r="B1470" s="48" t="s">
        <v>1451</v>
      </c>
      <c r="C1470" s="58" t="s">
        <v>782</v>
      </c>
      <c r="D1470" s="48"/>
      <c r="E1470" s="48" t="s">
        <v>1455</v>
      </c>
      <c r="F1470" s="48"/>
      <c r="G1470" s="48" t="s">
        <v>1454</v>
      </c>
    </row>
    <row r="1471" spans="1:7" x14ac:dyDescent="0.25">
      <c r="A1471" s="48" t="s">
        <v>1439</v>
      </c>
      <c r="B1471" s="48" t="s">
        <v>1441</v>
      </c>
      <c r="C1471" s="58" t="s">
        <v>795</v>
      </c>
      <c r="D1471" s="48"/>
      <c r="E1471" s="48" t="s">
        <v>1455</v>
      </c>
      <c r="F1471" s="48"/>
      <c r="G1471" s="48" t="s">
        <v>1454</v>
      </c>
    </row>
    <row r="1472" spans="1:7" x14ac:dyDescent="0.25">
      <c r="A1472" s="49" t="s">
        <v>1439</v>
      </c>
      <c r="B1472" s="49" t="s">
        <v>1460</v>
      </c>
      <c r="C1472" s="59" t="s">
        <v>1456</v>
      </c>
      <c r="D1472" s="49"/>
      <c r="E1472" s="49" t="s">
        <v>1453</v>
      </c>
      <c r="F1472" s="49"/>
      <c r="G1472" s="49" t="s">
        <v>1437</v>
      </c>
    </row>
    <row r="1473" spans="1:7" x14ac:dyDescent="0.25">
      <c r="A1473" s="49" t="s">
        <v>1439</v>
      </c>
      <c r="B1473" s="49" t="s">
        <v>1460</v>
      </c>
      <c r="C1473" s="59" t="s">
        <v>1457</v>
      </c>
      <c r="D1473" s="49"/>
      <c r="E1473" s="49" t="s">
        <v>1453</v>
      </c>
      <c r="F1473" s="49"/>
      <c r="G1473" s="49" t="s">
        <v>1437</v>
      </c>
    </row>
    <row r="1474" spans="1:7" x14ac:dyDescent="0.25">
      <c r="A1474" s="49" t="s">
        <v>1439</v>
      </c>
      <c r="B1474" s="49" t="s">
        <v>1461</v>
      </c>
      <c r="C1474" s="59" t="s">
        <v>1458</v>
      </c>
      <c r="D1474" s="49"/>
      <c r="E1474" s="49" t="s">
        <v>1453</v>
      </c>
      <c r="F1474" s="49"/>
      <c r="G1474" s="49" t="s">
        <v>1437</v>
      </c>
    </row>
    <row r="1475" spans="1:7" x14ac:dyDescent="0.25">
      <c r="A1475" s="49" t="s">
        <v>1439</v>
      </c>
      <c r="B1475" s="49" t="s">
        <v>1461</v>
      </c>
      <c r="C1475" s="59" t="s">
        <v>1459</v>
      </c>
      <c r="D1475" s="49"/>
      <c r="E1475" s="49" t="s">
        <v>1453</v>
      </c>
      <c r="F1475" s="49"/>
      <c r="G1475" s="49" t="s">
        <v>1437</v>
      </c>
    </row>
    <row r="1476" spans="1:7" x14ac:dyDescent="0.25">
      <c r="A1476" s="50" t="s">
        <v>1462</v>
      </c>
      <c r="B1476" s="50" t="s">
        <v>1463</v>
      </c>
      <c r="C1476" s="60">
        <v>7223.0010000000002</v>
      </c>
      <c r="D1476" s="50"/>
      <c r="E1476" s="50" t="s">
        <v>1465</v>
      </c>
      <c r="F1476" s="50"/>
      <c r="G1476" s="50" t="s">
        <v>1454</v>
      </c>
    </row>
    <row r="1477" spans="1:7" x14ac:dyDescent="0.25">
      <c r="A1477" s="50" t="s">
        <v>1462</v>
      </c>
      <c r="B1477" s="50" t="s">
        <v>709</v>
      </c>
      <c r="C1477" s="60">
        <v>7305.0010000000002</v>
      </c>
      <c r="D1477" s="50"/>
      <c r="E1477" s="50" t="s">
        <v>1465</v>
      </c>
      <c r="F1477" s="50"/>
      <c r="G1477" s="50" t="s">
        <v>1454</v>
      </c>
    </row>
    <row r="1478" spans="1:7" x14ac:dyDescent="0.25">
      <c r="A1478" s="50" t="s">
        <v>1462</v>
      </c>
      <c r="B1478" s="50" t="s">
        <v>709</v>
      </c>
      <c r="C1478" s="60">
        <v>7305.0060000000003</v>
      </c>
      <c r="D1478" s="50"/>
      <c r="E1478" s="50" t="s">
        <v>1465</v>
      </c>
      <c r="F1478" s="50"/>
      <c r="G1478" s="50" t="s">
        <v>1454</v>
      </c>
    </row>
    <row r="1479" spans="1:7" x14ac:dyDescent="0.25">
      <c r="A1479" s="50" t="s">
        <v>1462</v>
      </c>
      <c r="B1479" s="50" t="s">
        <v>709</v>
      </c>
      <c r="C1479" s="60">
        <v>7305.0110000000004</v>
      </c>
      <c r="D1479" s="50"/>
      <c r="E1479" s="50" t="s">
        <v>1465</v>
      </c>
      <c r="F1479" s="50"/>
      <c r="G1479" s="50" t="s">
        <v>1454</v>
      </c>
    </row>
    <row r="1480" spans="1:7" x14ac:dyDescent="0.25">
      <c r="A1480" s="50" t="s">
        <v>1462</v>
      </c>
      <c r="B1480" s="50" t="s">
        <v>1118</v>
      </c>
      <c r="C1480" s="60">
        <v>7308.0010000000002</v>
      </c>
      <c r="D1480" s="50"/>
      <c r="E1480" s="50" t="s">
        <v>1465</v>
      </c>
      <c r="F1480" s="50"/>
      <c r="G1480" s="50" t="s">
        <v>1454</v>
      </c>
    </row>
    <row r="1481" spans="1:7" x14ac:dyDescent="0.25">
      <c r="A1481" s="50" t="s">
        <v>1462</v>
      </c>
      <c r="B1481" s="50" t="s">
        <v>1118</v>
      </c>
      <c r="C1481" s="60">
        <v>7308.0020000000004</v>
      </c>
      <c r="D1481" s="50"/>
      <c r="E1481" s="50" t="s">
        <v>1465</v>
      </c>
      <c r="F1481" s="50"/>
      <c r="G1481" s="50" t="s">
        <v>1454</v>
      </c>
    </row>
    <row r="1482" spans="1:7" x14ac:dyDescent="0.25">
      <c r="A1482" s="50" t="s">
        <v>1462</v>
      </c>
      <c r="B1482" s="50" t="s">
        <v>709</v>
      </c>
      <c r="C1482" s="60">
        <v>7308.0609999999997</v>
      </c>
      <c r="D1482" s="50"/>
      <c r="E1482" s="50" t="s">
        <v>1465</v>
      </c>
      <c r="F1482" s="50"/>
      <c r="G1482" s="50" t="s">
        <v>1454</v>
      </c>
    </row>
    <row r="1483" spans="1:7" x14ac:dyDescent="0.25">
      <c r="A1483" s="50" t="s">
        <v>1462</v>
      </c>
      <c r="B1483" s="50" t="s">
        <v>709</v>
      </c>
      <c r="C1483" s="60">
        <v>7308.0613999999996</v>
      </c>
      <c r="D1483" s="50"/>
      <c r="E1483" s="50" t="s">
        <v>1465</v>
      </c>
      <c r="F1483" s="50"/>
      <c r="G1483" s="50" t="s">
        <v>1454</v>
      </c>
    </row>
    <row r="1484" spans="1:7" x14ac:dyDescent="0.25">
      <c r="A1484" s="50" t="s">
        <v>1462</v>
      </c>
      <c r="B1484" s="50" t="s">
        <v>709</v>
      </c>
      <c r="C1484" s="60">
        <v>7308.0659999999998</v>
      </c>
      <c r="D1484" s="50"/>
      <c r="E1484" s="50" t="s">
        <v>1465</v>
      </c>
      <c r="F1484" s="50"/>
      <c r="G1484" s="50" t="s">
        <v>1454</v>
      </c>
    </row>
    <row r="1485" spans="1:7" x14ac:dyDescent="0.25">
      <c r="A1485" s="50" t="s">
        <v>1462</v>
      </c>
      <c r="B1485" s="50" t="s">
        <v>709</v>
      </c>
      <c r="C1485" s="60">
        <v>7308.0663999999997</v>
      </c>
      <c r="D1485" s="50"/>
      <c r="E1485" s="50" t="s">
        <v>1465</v>
      </c>
      <c r="F1485" s="50"/>
      <c r="G1485" s="50" t="s">
        <v>1454</v>
      </c>
    </row>
    <row r="1486" spans="1:7" x14ac:dyDescent="0.25">
      <c r="A1486" s="50" t="s">
        <v>1462</v>
      </c>
      <c r="B1486" s="50" t="s">
        <v>1118</v>
      </c>
      <c r="C1486" s="60">
        <v>7308.2120000000004</v>
      </c>
      <c r="D1486" s="50"/>
      <c r="E1486" s="50" t="s">
        <v>1465</v>
      </c>
      <c r="F1486" s="50"/>
      <c r="G1486" s="50" t="s">
        <v>1454</v>
      </c>
    </row>
    <row r="1487" spans="1:7" x14ac:dyDescent="0.25">
      <c r="A1487" s="50" t="s">
        <v>1462</v>
      </c>
      <c r="B1487" s="50" t="s">
        <v>1464</v>
      </c>
      <c r="C1487" s="60">
        <v>7325.0720000000001</v>
      </c>
      <c r="D1487" s="50"/>
      <c r="E1487" s="50" t="s">
        <v>1465</v>
      </c>
      <c r="F1487" s="50"/>
      <c r="G1487" s="50" t="s">
        <v>1454</v>
      </c>
    </row>
    <row r="1488" spans="1:7" x14ac:dyDescent="0.25">
      <c r="A1488" s="50" t="s">
        <v>1462</v>
      </c>
      <c r="B1488" s="50" t="s">
        <v>1464</v>
      </c>
      <c r="C1488" s="60">
        <v>7325.1220000000003</v>
      </c>
      <c r="D1488" s="50"/>
      <c r="E1488" s="50" t="s">
        <v>1465</v>
      </c>
      <c r="F1488" s="50"/>
      <c r="G1488" s="50" t="s">
        <v>1454</v>
      </c>
    </row>
    <row r="1489" spans="1:8" x14ac:dyDescent="0.25">
      <c r="A1489" s="50" t="s">
        <v>1462</v>
      </c>
      <c r="B1489" s="50" t="s">
        <v>1464</v>
      </c>
      <c r="C1489" s="60">
        <v>7325.152</v>
      </c>
      <c r="D1489" s="50"/>
      <c r="E1489" s="50" t="s">
        <v>1465</v>
      </c>
      <c r="F1489" s="50"/>
      <c r="G1489" s="50" t="s">
        <v>1454</v>
      </c>
    </row>
    <row r="1490" spans="1:8" x14ac:dyDescent="0.25">
      <c r="A1490" s="50" t="s">
        <v>1462</v>
      </c>
      <c r="B1490" s="50" t="s">
        <v>1464</v>
      </c>
      <c r="C1490" s="60">
        <v>7325.1719999999996</v>
      </c>
      <c r="D1490" s="50"/>
      <c r="E1490" s="50" t="s">
        <v>1465</v>
      </c>
      <c r="F1490" s="50"/>
      <c r="G1490" s="50" t="s">
        <v>1454</v>
      </c>
    </row>
    <row r="1491" spans="1:8" x14ac:dyDescent="0.25">
      <c r="A1491" s="50" t="s">
        <v>1462</v>
      </c>
      <c r="B1491" s="50" t="s">
        <v>1464</v>
      </c>
      <c r="C1491" s="60">
        <v>7330.0519999999997</v>
      </c>
      <c r="D1491" s="50"/>
      <c r="E1491" s="50" t="s">
        <v>1465</v>
      </c>
      <c r="F1491" s="50"/>
      <c r="G1491" s="50" t="s">
        <v>1454</v>
      </c>
    </row>
    <row r="1492" spans="1:8" x14ac:dyDescent="0.25">
      <c r="A1492" s="51" t="s">
        <v>1462</v>
      </c>
      <c r="B1492" s="51" t="s">
        <v>1466</v>
      </c>
      <c r="C1492" s="61">
        <v>7355.0709999999999</v>
      </c>
      <c r="D1492" s="51"/>
      <c r="E1492" s="51" t="s">
        <v>1468</v>
      </c>
      <c r="F1492" s="51"/>
      <c r="G1492" s="51" t="s">
        <v>1454</v>
      </c>
    </row>
    <row r="1493" spans="1:8" x14ac:dyDescent="0.25">
      <c r="A1493" s="51" t="s">
        <v>1462</v>
      </c>
      <c r="B1493" s="51" t="s">
        <v>1466</v>
      </c>
      <c r="C1493" s="61">
        <v>7355.076</v>
      </c>
      <c r="D1493" s="51"/>
      <c r="E1493" s="51" t="s">
        <v>1468</v>
      </c>
      <c r="F1493" s="51"/>
      <c r="G1493" s="51" t="s">
        <v>1454</v>
      </c>
    </row>
    <row r="1494" spans="1:8" x14ac:dyDescent="0.25">
      <c r="A1494" s="51" t="s">
        <v>1462</v>
      </c>
      <c r="B1494" s="51" t="s">
        <v>1467</v>
      </c>
      <c r="C1494" s="61">
        <v>7325.0709999999999</v>
      </c>
      <c r="D1494" s="51"/>
      <c r="E1494" s="51" t="s">
        <v>1468</v>
      </c>
      <c r="F1494" s="51"/>
      <c r="G1494" s="51" t="s">
        <v>1454</v>
      </c>
    </row>
    <row r="1495" spans="1:8" x14ac:dyDescent="0.25">
      <c r="A1495" s="51" t="s">
        <v>1462</v>
      </c>
      <c r="B1495" s="51" t="s">
        <v>1467</v>
      </c>
      <c r="C1495" s="61">
        <v>7325.076</v>
      </c>
      <c r="D1495" s="51"/>
      <c r="E1495" s="51" t="s">
        <v>1468</v>
      </c>
      <c r="F1495" s="51"/>
      <c r="G1495" s="51" t="s">
        <v>1454</v>
      </c>
    </row>
    <row r="1496" spans="1:8" x14ac:dyDescent="0.25">
      <c r="A1496" s="50" t="s">
        <v>1462</v>
      </c>
      <c r="B1496" s="50" t="s">
        <v>1442</v>
      </c>
      <c r="C1496" s="60">
        <v>7265.0010000000002</v>
      </c>
      <c r="D1496" s="50"/>
      <c r="E1496" s="50" t="s">
        <v>1471</v>
      </c>
      <c r="F1496" s="50"/>
      <c r="G1496" s="50" t="s">
        <v>1454</v>
      </c>
      <c r="H1496" s="52"/>
    </row>
    <row r="1497" spans="1:8" x14ac:dyDescent="0.25">
      <c r="A1497" s="50" t="s">
        <v>1462</v>
      </c>
      <c r="B1497" s="50" t="s">
        <v>1442</v>
      </c>
      <c r="C1497" s="60">
        <v>7268.0010000000002</v>
      </c>
      <c r="D1497" s="50"/>
      <c r="E1497" s="50" t="s">
        <v>1471</v>
      </c>
      <c r="F1497" s="50"/>
      <c r="G1497" s="50" t="s">
        <v>1454</v>
      </c>
      <c r="H1497" s="52"/>
    </row>
    <row r="1498" spans="1:8" x14ac:dyDescent="0.25">
      <c r="A1498" s="50" t="s">
        <v>1462</v>
      </c>
      <c r="B1498" s="50" t="s">
        <v>1442</v>
      </c>
      <c r="C1498" s="60">
        <v>7270.0010000000002</v>
      </c>
      <c r="D1498" s="50"/>
      <c r="E1498" s="50" t="s">
        <v>1471</v>
      </c>
      <c r="F1498" s="50"/>
      <c r="G1498" s="50" t="s">
        <v>1454</v>
      </c>
      <c r="H1498" s="52"/>
    </row>
    <row r="1499" spans="1:8" x14ac:dyDescent="0.25">
      <c r="A1499" s="50" t="s">
        <v>1462</v>
      </c>
      <c r="B1499" s="50" t="s">
        <v>1442</v>
      </c>
      <c r="C1499" s="60">
        <v>7270.0609999999997</v>
      </c>
      <c r="D1499" s="50"/>
      <c r="E1499" s="50" t="s">
        <v>1471</v>
      </c>
      <c r="F1499" s="50"/>
      <c r="G1499" s="50" t="s">
        <v>1454</v>
      </c>
      <c r="H1499" s="52"/>
    </row>
    <row r="1500" spans="1:8" x14ac:dyDescent="0.25">
      <c r="A1500" s="50" t="s">
        <v>1462</v>
      </c>
      <c r="B1500" s="50" t="s">
        <v>1469</v>
      </c>
      <c r="C1500" s="60">
        <v>7310.0613999999996</v>
      </c>
      <c r="D1500" s="50"/>
      <c r="E1500" s="50" t="s">
        <v>1471</v>
      </c>
      <c r="F1500" s="50"/>
      <c r="G1500" s="50" t="s">
        <v>1454</v>
      </c>
      <c r="H1500" s="52"/>
    </row>
    <row r="1501" spans="1:8" x14ac:dyDescent="0.25">
      <c r="A1501" s="50" t="s">
        <v>1462</v>
      </c>
      <c r="B1501" s="50" t="s">
        <v>1469</v>
      </c>
      <c r="C1501" s="60">
        <v>7310.0663999999997</v>
      </c>
      <c r="D1501" s="50"/>
      <c r="E1501" s="50" t="s">
        <v>1471</v>
      </c>
      <c r="F1501" s="50"/>
      <c r="G1501" s="50" t="s">
        <v>1454</v>
      </c>
      <c r="H1501" s="52"/>
    </row>
    <row r="1502" spans="1:8" x14ac:dyDescent="0.25">
      <c r="A1502" s="50" t="s">
        <v>1462</v>
      </c>
      <c r="B1502" s="50" t="s">
        <v>1470</v>
      </c>
      <c r="C1502" s="60">
        <v>73100064</v>
      </c>
      <c r="D1502" s="50"/>
      <c r="E1502" s="50" t="s">
        <v>1471</v>
      </c>
      <c r="F1502" s="50"/>
      <c r="G1502" s="50" t="s">
        <v>1454</v>
      </c>
      <c r="H1502" s="52"/>
    </row>
    <row r="1503" spans="1:8" x14ac:dyDescent="0.25">
      <c r="A1503" s="50" t="s">
        <v>1462</v>
      </c>
      <c r="B1503" s="50" t="s">
        <v>1470</v>
      </c>
      <c r="C1503" s="60">
        <v>731000144</v>
      </c>
      <c r="D1503" s="50"/>
      <c r="E1503" s="50" t="s">
        <v>1471</v>
      </c>
      <c r="F1503" s="50"/>
      <c r="G1503" s="50" t="s">
        <v>1454</v>
      </c>
      <c r="H1503" s="52"/>
    </row>
    <row r="1504" spans="1:8" x14ac:dyDescent="0.25">
      <c r="A1504" s="50" t="s">
        <v>1462</v>
      </c>
      <c r="B1504" s="50" t="s">
        <v>1470</v>
      </c>
      <c r="C1504" s="60">
        <v>7310001442</v>
      </c>
      <c r="D1504" s="50"/>
      <c r="E1504" s="50" t="s">
        <v>1471</v>
      </c>
      <c r="F1504" s="50"/>
      <c r="G1504" s="50" t="s">
        <v>1454</v>
      </c>
      <c r="H1504" s="52"/>
    </row>
    <row r="1505" spans="1:7" x14ac:dyDescent="0.25">
      <c r="A1505" s="51" t="s">
        <v>1462</v>
      </c>
      <c r="B1505" s="51" t="s">
        <v>1477</v>
      </c>
      <c r="C1505" s="61">
        <v>7326076</v>
      </c>
      <c r="D1505" s="51"/>
      <c r="E1505" s="51" t="s">
        <v>1478</v>
      </c>
      <c r="F1505" s="51"/>
      <c r="G1505" s="51" t="s">
        <v>1437</v>
      </c>
    </row>
    <row r="1506" spans="1:7" x14ac:dyDescent="0.25">
      <c r="A1506" s="51" t="s">
        <v>1462</v>
      </c>
      <c r="B1506" s="51" t="s">
        <v>1477</v>
      </c>
      <c r="C1506" s="61">
        <v>7326077</v>
      </c>
      <c r="D1506" s="51"/>
      <c r="E1506" s="51" t="s">
        <v>1478</v>
      </c>
      <c r="F1506" s="51"/>
      <c r="G1506" s="51" t="s">
        <v>1437</v>
      </c>
    </row>
    <row r="1507" spans="1:7" x14ac:dyDescent="0.25">
      <c r="A1507" s="51" t="s">
        <v>1462</v>
      </c>
      <c r="B1507" s="51" t="s">
        <v>1477</v>
      </c>
      <c r="C1507" s="61">
        <v>7326078</v>
      </c>
      <c r="D1507" s="51"/>
      <c r="E1507" s="51" t="s">
        <v>1478</v>
      </c>
      <c r="F1507" s="51"/>
      <c r="G1507" s="51" t="s">
        <v>1437</v>
      </c>
    </row>
    <row r="1508" spans="1:7" x14ac:dyDescent="0.25">
      <c r="A1508" s="51" t="s">
        <v>1462</v>
      </c>
      <c r="B1508" s="51" t="s">
        <v>1477</v>
      </c>
      <c r="C1508" s="61">
        <v>7326079</v>
      </c>
      <c r="D1508" s="51"/>
      <c r="E1508" s="51" t="s">
        <v>1478</v>
      </c>
      <c r="F1508" s="51"/>
      <c r="G1508" s="51" t="s">
        <v>1437</v>
      </c>
    </row>
    <row r="1509" spans="1:7" x14ac:dyDescent="0.25">
      <c r="A1509" s="51" t="s">
        <v>1462</v>
      </c>
      <c r="B1509" s="51" t="s">
        <v>1477</v>
      </c>
      <c r="C1509" s="61">
        <v>7326080</v>
      </c>
      <c r="D1509" s="51"/>
      <c r="E1509" s="51" t="s">
        <v>1478</v>
      </c>
      <c r="F1509" s="51"/>
      <c r="G1509" s="51" t="s">
        <v>1437</v>
      </c>
    </row>
    <row r="1510" spans="1:7" x14ac:dyDescent="0.25">
      <c r="A1510" s="51" t="s">
        <v>1462</v>
      </c>
      <c r="B1510" s="51" t="s">
        <v>1477</v>
      </c>
      <c r="C1510" s="61">
        <v>7326081</v>
      </c>
      <c r="D1510" s="51"/>
      <c r="E1510" s="51" t="s">
        <v>1478</v>
      </c>
      <c r="F1510" s="51"/>
      <c r="G1510" s="51" t="s">
        <v>1437</v>
      </c>
    </row>
    <row r="1511" spans="1:7" x14ac:dyDescent="0.25">
      <c r="A1511" s="53" t="s">
        <v>21</v>
      </c>
      <c r="B1511" s="53" t="s">
        <v>1352</v>
      </c>
      <c r="C1511" s="62" t="s">
        <v>1479</v>
      </c>
      <c r="D1511" s="53"/>
      <c r="E1511" s="53" t="s">
        <v>1269</v>
      </c>
      <c r="F1511" s="53"/>
      <c r="G1511" s="53" t="s">
        <v>1454</v>
      </c>
    </row>
    <row r="1512" spans="1:7" x14ac:dyDescent="0.25">
      <c r="A1512" s="53" t="s">
        <v>21</v>
      </c>
      <c r="B1512" s="53" t="s">
        <v>1351</v>
      </c>
      <c r="C1512" s="62" t="s">
        <v>1480</v>
      </c>
      <c r="D1512" s="53"/>
      <c r="E1512" s="53" t="s">
        <v>1269</v>
      </c>
      <c r="F1512" s="53"/>
      <c r="G1512" s="53" t="s">
        <v>1454</v>
      </c>
    </row>
    <row r="1513" spans="1:7" x14ac:dyDescent="0.25">
      <c r="A1513" s="53" t="s">
        <v>21</v>
      </c>
      <c r="B1513" s="53" t="s">
        <v>1351</v>
      </c>
      <c r="C1513" s="62" t="s">
        <v>1481</v>
      </c>
      <c r="D1513" s="53"/>
      <c r="E1513" s="53" t="s">
        <v>1269</v>
      </c>
      <c r="F1513" s="53"/>
      <c r="G1513" s="53" t="s">
        <v>1454</v>
      </c>
    </row>
    <row r="1514" spans="1:7" x14ac:dyDescent="0.25">
      <c r="A1514" s="53" t="s">
        <v>21</v>
      </c>
      <c r="B1514" s="53" t="s">
        <v>1351</v>
      </c>
      <c r="C1514" s="62" t="s">
        <v>1482</v>
      </c>
      <c r="D1514" s="53"/>
      <c r="E1514" s="53" t="s">
        <v>1269</v>
      </c>
      <c r="F1514" s="53"/>
      <c r="G1514" s="53" t="s">
        <v>1454</v>
      </c>
    </row>
    <row r="1515" spans="1:7" x14ac:dyDescent="0.25">
      <c r="A1515" s="53" t="s">
        <v>21</v>
      </c>
      <c r="B1515" s="53" t="s">
        <v>1352</v>
      </c>
      <c r="C1515" s="62" t="s">
        <v>1335</v>
      </c>
      <c r="D1515" s="53"/>
      <c r="E1515" s="53" t="s">
        <v>1269</v>
      </c>
      <c r="F1515" s="53"/>
      <c r="G1515" s="53" t="s">
        <v>1454</v>
      </c>
    </row>
    <row r="1516" spans="1:7" x14ac:dyDescent="0.25">
      <c r="A1516" s="53" t="s">
        <v>21</v>
      </c>
      <c r="B1516" s="53" t="s">
        <v>1351</v>
      </c>
      <c r="C1516" s="62" t="s">
        <v>1483</v>
      </c>
      <c r="D1516" s="53"/>
      <c r="E1516" s="53" t="s">
        <v>1269</v>
      </c>
      <c r="F1516" s="53"/>
      <c r="G1516" s="53" t="s">
        <v>1454</v>
      </c>
    </row>
    <row r="1517" spans="1:7" x14ac:dyDescent="0.25">
      <c r="A1517" s="53" t="s">
        <v>21</v>
      </c>
      <c r="B1517" s="53" t="s">
        <v>1351</v>
      </c>
      <c r="C1517" s="62" t="s">
        <v>1484</v>
      </c>
      <c r="D1517" s="53"/>
      <c r="E1517" s="53" t="s">
        <v>1269</v>
      </c>
      <c r="F1517" s="53"/>
      <c r="G1517" s="53" t="s">
        <v>1454</v>
      </c>
    </row>
    <row r="1518" spans="1:7" x14ac:dyDescent="0.25">
      <c r="A1518" s="53" t="s">
        <v>21</v>
      </c>
      <c r="B1518" s="53" t="s">
        <v>1351</v>
      </c>
      <c r="C1518" s="62" t="s">
        <v>1485</v>
      </c>
      <c r="D1518" s="53"/>
      <c r="E1518" s="53" t="s">
        <v>1269</v>
      </c>
      <c r="F1518" s="53"/>
      <c r="G1518" s="53" t="s">
        <v>1454</v>
      </c>
    </row>
    <row r="1519" spans="1:7" x14ac:dyDescent="0.25">
      <c r="A1519" s="53" t="s">
        <v>21</v>
      </c>
      <c r="B1519" s="53" t="s">
        <v>1352</v>
      </c>
      <c r="C1519" s="62" t="s">
        <v>1489</v>
      </c>
      <c r="D1519" s="53"/>
      <c r="E1519" s="53" t="s">
        <v>1269</v>
      </c>
      <c r="F1519" s="53"/>
      <c r="G1519" s="53" t="s">
        <v>1454</v>
      </c>
    </row>
    <row r="1520" spans="1:7" x14ac:dyDescent="0.25">
      <c r="A1520" s="53" t="s">
        <v>21</v>
      </c>
      <c r="B1520" s="53" t="s">
        <v>1351</v>
      </c>
      <c r="C1520" s="62" t="s">
        <v>1486</v>
      </c>
      <c r="D1520" s="53"/>
      <c r="E1520" s="53" t="s">
        <v>1269</v>
      </c>
      <c r="F1520" s="53"/>
      <c r="G1520" s="53" t="s">
        <v>1454</v>
      </c>
    </row>
    <row r="1521" spans="1:7" x14ac:dyDescent="0.25">
      <c r="A1521" s="53" t="s">
        <v>21</v>
      </c>
      <c r="B1521" s="53" t="s">
        <v>1351</v>
      </c>
      <c r="C1521" s="62" t="s">
        <v>1487</v>
      </c>
      <c r="D1521" s="53"/>
      <c r="E1521" s="53" t="s">
        <v>1269</v>
      </c>
      <c r="F1521" s="53"/>
      <c r="G1521" s="53" t="s">
        <v>1454</v>
      </c>
    </row>
    <row r="1522" spans="1:7" x14ac:dyDescent="0.25">
      <c r="A1522" s="53" t="s">
        <v>21</v>
      </c>
      <c r="B1522" s="53" t="s">
        <v>1351</v>
      </c>
      <c r="C1522" s="62" t="s">
        <v>1488</v>
      </c>
      <c r="D1522" s="53"/>
      <c r="E1522" s="53" t="s">
        <v>1269</v>
      </c>
      <c r="F1522" s="53"/>
      <c r="G1522" s="53" t="s">
        <v>1454</v>
      </c>
    </row>
    <row r="1523" spans="1:7" x14ac:dyDescent="0.25">
      <c r="A1523" s="75" t="s">
        <v>21</v>
      </c>
      <c r="B1523" s="75" t="s">
        <v>1351</v>
      </c>
      <c r="C1523" s="76" t="s">
        <v>1505</v>
      </c>
      <c r="D1523" s="75"/>
      <c r="E1523" s="75" t="s">
        <v>1269</v>
      </c>
      <c r="F1523" s="75"/>
      <c r="G1523" s="75" t="s">
        <v>1454</v>
      </c>
    </row>
    <row r="1524" spans="1:7" x14ac:dyDescent="0.25">
      <c r="A1524" s="75" t="s">
        <v>21</v>
      </c>
      <c r="B1524" s="75" t="s">
        <v>1466</v>
      </c>
      <c r="C1524" s="77" t="s">
        <v>1506</v>
      </c>
      <c r="D1524" s="75"/>
      <c r="E1524" s="75" t="s">
        <v>1278</v>
      </c>
      <c r="F1524" s="75"/>
      <c r="G1524" s="75" t="s">
        <v>1454</v>
      </c>
    </row>
    <row r="1525" spans="1:7" x14ac:dyDescent="0.25">
      <c r="A1525" s="75" t="s">
        <v>21</v>
      </c>
      <c r="B1525" s="75" t="s">
        <v>1466</v>
      </c>
      <c r="C1525" s="77" t="s">
        <v>1507</v>
      </c>
      <c r="D1525" s="75"/>
      <c r="E1525" s="75" t="s">
        <v>1279</v>
      </c>
      <c r="F1525" s="75"/>
      <c r="G1525" s="75" t="s">
        <v>1454</v>
      </c>
    </row>
    <row r="1526" spans="1:7" x14ac:dyDescent="0.25">
      <c r="A1526" s="75" t="s">
        <v>21</v>
      </c>
      <c r="B1526" s="75" t="s">
        <v>1518</v>
      </c>
      <c r="C1526" s="77" t="s">
        <v>1508</v>
      </c>
      <c r="D1526" s="75"/>
      <c r="E1526" s="75" t="s">
        <v>1270</v>
      </c>
      <c r="F1526" s="75"/>
      <c r="G1526" s="75" t="s">
        <v>1454</v>
      </c>
    </row>
    <row r="1527" spans="1:7" x14ac:dyDescent="0.25">
      <c r="A1527" s="75" t="s">
        <v>21</v>
      </c>
      <c r="B1527" s="75" t="s">
        <v>1519</v>
      </c>
      <c r="C1527" s="77" t="s">
        <v>1509</v>
      </c>
      <c r="D1527" s="75"/>
      <c r="E1527" s="75" t="s">
        <v>1269</v>
      </c>
      <c r="F1527" s="75"/>
      <c r="G1527" s="75" t="s">
        <v>1454</v>
      </c>
    </row>
    <row r="1528" spans="1:7" x14ac:dyDescent="0.25">
      <c r="A1528" s="75" t="s">
        <v>21</v>
      </c>
      <c r="B1528" s="75" t="s">
        <v>1519</v>
      </c>
      <c r="C1528" s="77" t="s">
        <v>1510</v>
      </c>
      <c r="D1528" s="75"/>
      <c r="E1528" s="75" t="s">
        <v>1269</v>
      </c>
      <c r="F1528" s="75"/>
      <c r="G1528" s="75" t="s">
        <v>1454</v>
      </c>
    </row>
    <row r="1529" spans="1:7" x14ac:dyDescent="0.25">
      <c r="A1529" s="75" t="s">
        <v>21</v>
      </c>
      <c r="B1529" s="75" t="s">
        <v>1519</v>
      </c>
      <c r="C1529" s="77" t="s">
        <v>1511</v>
      </c>
      <c r="D1529" s="75"/>
      <c r="E1529" s="75" t="s">
        <v>1269</v>
      </c>
      <c r="F1529" s="75"/>
      <c r="G1529" s="75" t="s">
        <v>1454</v>
      </c>
    </row>
    <row r="1530" spans="1:7" x14ac:dyDescent="0.25">
      <c r="A1530" s="75" t="s">
        <v>21</v>
      </c>
      <c r="B1530" s="75" t="s">
        <v>1519</v>
      </c>
      <c r="C1530" s="77" t="s">
        <v>1512</v>
      </c>
      <c r="D1530" s="75"/>
      <c r="E1530" s="75" t="s">
        <v>1269</v>
      </c>
      <c r="F1530" s="75"/>
      <c r="G1530" s="75" t="s">
        <v>1454</v>
      </c>
    </row>
    <row r="1531" spans="1:7" x14ac:dyDescent="0.25">
      <c r="A1531" s="75" t="s">
        <v>21</v>
      </c>
      <c r="B1531" s="75" t="s">
        <v>1519</v>
      </c>
      <c r="C1531" s="77" t="s">
        <v>1513</v>
      </c>
      <c r="D1531" s="75"/>
      <c r="E1531" s="75" t="s">
        <v>1269</v>
      </c>
      <c r="F1531" s="75"/>
      <c r="G1531" s="75" t="s">
        <v>1454</v>
      </c>
    </row>
    <row r="1532" spans="1:7" x14ac:dyDescent="0.25">
      <c r="A1532" s="75" t="s">
        <v>21</v>
      </c>
      <c r="B1532" s="75" t="s">
        <v>1519</v>
      </c>
      <c r="C1532" s="77" t="s">
        <v>1510</v>
      </c>
      <c r="D1532" s="75"/>
      <c r="E1532" s="75" t="s">
        <v>1269</v>
      </c>
      <c r="F1532" s="75"/>
      <c r="G1532" s="75" t="s">
        <v>1454</v>
      </c>
    </row>
    <row r="1533" spans="1:7" x14ac:dyDescent="0.25">
      <c r="A1533" s="75" t="s">
        <v>21</v>
      </c>
      <c r="B1533" s="75" t="s">
        <v>1520</v>
      </c>
      <c r="C1533" s="77" t="s">
        <v>1514</v>
      </c>
      <c r="D1533" s="75"/>
      <c r="E1533" s="75" t="s">
        <v>1273</v>
      </c>
      <c r="F1533" s="75"/>
      <c r="G1533" s="75" t="s">
        <v>1437</v>
      </c>
    </row>
    <row r="1534" spans="1:7" x14ac:dyDescent="0.25">
      <c r="A1534" s="75" t="s">
        <v>21</v>
      </c>
      <c r="B1534" s="75" t="s">
        <v>1442</v>
      </c>
      <c r="C1534" s="77" t="s">
        <v>1515</v>
      </c>
      <c r="D1534" s="75"/>
      <c r="E1534" s="75" t="s">
        <v>1274</v>
      </c>
      <c r="F1534" s="75"/>
      <c r="G1534" s="75" t="s">
        <v>1454</v>
      </c>
    </row>
    <row r="1535" spans="1:7" x14ac:dyDescent="0.25">
      <c r="A1535" s="75" t="s">
        <v>21</v>
      </c>
      <c r="B1535" s="75" t="s">
        <v>1442</v>
      </c>
      <c r="C1535" s="77" t="s">
        <v>1516</v>
      </c>
      <c r="D1535" s="75"/>
      <c r="E1535" s="75" t="s">
        <v>1274</v>
      </c>
      <c r="F1535" s="75"/>
      <c r="G1535" s="75" t="s">
        <v>1454</v>
      </c>
    </row>
    <row r="1536" spans="1:7" x14ac:dyDescent="0.25">
      <c r="A1536" s="75" t="s">
        <v>351</v>
      </c>
      <c r="B1536" s="75" t="s">
        <v>1518</v>
      </c>
      <c r="C1536" s="77" t="s">
        <v>1517</v>
      </c>
      <c r="D1536" s="75"/>
      <c r="E1536" s="75" t="s">
        <v>1284</v>
      </c>
      <c r="F1536" s="75"/>
      <c r="G1536" s="75" t="s">
        <v>1437</v>
      </c>
    </row>
    <row r="1537" spans="1:7" x14ac:dyDescent="0.25">
      <c r="A1537" s="75" t="s">
        <v>351</v>
      </c>
      <c r="B1537" s="75" t="s">
        <v>1518</v>
      </c>
      <c r="C1537" s="77" t="s">
        <v>1521</v>
      </c>
      <c r="D1537" s="75"/>
      <c r="E1537" s="75" t="s">
        <v>1284</v>
      </c>
      <c r="F1537" s="75"/>
      <c r="G1537" s="75" t="s">
        <v>1437</v>
      </c>
    </row>
    <row r="1538" spans="1:7" x14ac:dyDescent="0.25">
      <c r="A1538" s="75" t="s">
        <v>351</v>
      </c>
      <c r="B1538" s="75" t="s">
        <v>1518</v>
      </c>
      <c r="C1538" s="77" t="s">
        <v>1522</v>
      </c>
      <c r="D1538" s="75"/>
      <c r="E1538" s="75" t="s">
        <v>1284</v>
      </c>
      <c r="F1538" s="75"/>
      <c r="G1538" s="75" t="s">
        <v>1437</v>
      </c>
    </row>
    <row r="1539" spans="1:7" x14ac:dyDescent="0.25">
      <c r="A1539" s="75" t="s">
        <v>351</v>
      </c>
      <c r="B1539" s="75" t="s">
        <v>1518</v>
      </c>
      <c r="C1539" s="77" t="s">
        <v>1523</v>
      </c>
      <c r="D1539" s="75"/>
      <c r="E1539" s="75" t="s">
        <v>1284</v>
      </c>
      <c r="F1539" s="75"/>
      <c r="G1539" s="75" t="s">
        <v>1437</v>
      </c>
    </row>
    <row r="1540" spans="1:7" x14ac:dyDescent="0.25">
      <c r="A1540" s="75" t="s">
        <v>351</v>
      </c>
      <c r="B1540" s="75" t="s">
        <v>1518</v>
      </c>
      <c r="C1540" s="77" t="s">
        <v>1524</v>
      </c>
      <c r="D1540" s="75"/>
      <c r="E1540" s="75" t="s">
        <v>1284</v>
      </c>
      <c r="F1540" s="75"/>
      <c r="G1540" s="75" t="s">
        <v>1437</v>
      </c>
    </row>
    <row r="1541" spans="1:7" x14ac:dyDescent="0.25">
      <c r="C1541" s="63"/>
    </row>
    <row r="1542" spans="1:7" x14ac:dyDescent="0.25">
      <c r="C1542" s="63"/>
    </row>
    <row r="1543" spans="1:7" x14ac:dyDescent="0.25">
      <c r="C1543" s="63"/>
    </row>
    <row r="1544" spans="1:7" x14ac:dyDescent="0.25">
      <c r="C1544" s="63"/>
    </row>
    <row r="1545" spans="1:7" x14ac:dyDescent="0.25">
      <c r="C1545" s="63"/>
    </row>
    <row r="1546" spans="1:7" x14ac:dyDescent="0.25">
      <c r="C1546" s="63"/>
    </row>
    <row r="1547" spans="1:7" x14ac:dyDescent="0.25">
      <c r="C1547" s="63"/>
    </row>
    <row r="1548" spans="1:7" x14ac:dyDescent="0.25">
      <c r="C1548" s="63"/>
    </row>
    <row r="1549" spans="1:7" x14ac:dyDescent="0.25">
      <c r="C1549" s="63"/>
    </row>
    <row r="1550" spans="1:7" x14ac:dyDescent="0.25">
      <c r="C1550" s="63"/>
    </row>
    <row r="1551" spans="1:7" x14ac:dyDescent="0.25">
      <c r="C1551" s="63"/>
    </row>
  </sheetData>
  <sheetProtection algorithmName="SHA-512" hashValue="vnrpc+gWxx7PAUHvZRezVOyLHjsPd+lsySNn04kzex75zOR6omIvz0lc0895w1gYUPj/WjIw5Nl1DuYCr8QJbA==" saltValue="otEJD9zhxz2ZSj8ZhfDuvA==" spinCount="100000" sheet="1" objects="1" scenarios="1"/>
  <autoFilter ref="A1:G1504" xr:uid="{00000000-0001-0000-0000-000000000000}"/>
  <phoneticPr fontId="3" type="noConversion"/>
  <hyperlinks>
    <hyperlink ref="B594" r:id="rId1" display="Trans Rectal Ultrasound Probe" xr:uid="{17B5B5BE-7E15-4696-B3B5-4624F18853D9}"/>
    <hyperlink ref="B595" r:id="rId2" display="Brachytherapy" xr:uid="{10BD3E19-09B0-4877-BA8F-E265D7A9C01A}"/>
    <hyperlink ref="B596" r:id="rId3" xr:uid="{D84E5239-DF6D-4187-A0FA-A63C03897453}"/>
    <hyperlink ref="B597" r:id="rId4" xr:uid="{C1897D86-61B8-47EA-8729-22B0CCC940F7}"/>
    <hyperlink ref="B598" r:id="rId5" xr:uid="{0275467D-C5F3-47CD-A8B3-9A4301CC3A5B}"/>
    <hyperlink ref="B599" r:id="rId6" display="Gynae Abdominal Probe" xr:uid="{68D9010F-74D6-4AF7-9AA7-664305CEC30A}"/>
    <hyperlink ref="B600" r:id="rId7" display="Laprascope Probe" xr:uid="{D4E28FED-299F-4E64-86D3-6F523CC0E7D7}"/>
    <hyperlink ref="B601" r:id="rId8" xr:uid="{21755E12-D5E2-4ED3-8524-3946DD7B7B9B}"/>
    <hyperlink ref="B603" r:id="rId9" xr:uid="{20E3D77C-1A8D-4E9F-BD85-3E5D311DC484}"/>
    <hyperlink ref="B604" r:id="rId10" xr:uid="{04B596C3-8DBB-4B30-9DBA-11B6C1D3F06C}"/>
    <hyperlink ref="C606" r:id="rId11" display="BRO-YL@" xr:uid="{67A4C7E2-FB01-4D39-AB91-3E94B4CA43AF}"/>
    <hyperlink ref="C607:C608" r:id="rId12" display="BRO-YL@" xr:uid="{B633BCE4-0E4A-433D-8B15-65082137CF1C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D985-31DA-45D5-9EC1-C3D9056392E1}">
  <dimension ref="A1:P44"/>
  <sheetViews>
    <sheetView workbookViewId="0">
      <selection activeCell="E42" sqref="E42"/>
    </sheetView>
  </sheetViews>
  <sheetFormatPr defaultRowHeight="15" x14ac:dyDescent="0.25"/>
  <cols>
    <col min="1" max="1" width="6.5703125" bestFit="1" customWidth="1"/>
    <col min="2" max="2" width="6.85546875" bestFit="1" customWidth="1"/>
    <col min="3" max="3" width="14.42578125" bestFit="1" customWidth="1"/>
    <col min="4" max="4" width="8.28515625" bestFit="1" customWidth="1"/>
    <col min="5" max="6" width="172.140625" customWidth="1"/>
  </cols>
  <sheetData>
    <row r="1" spans="1:16" ht="36.75" customHeight="1" x14ac:dyDescent="0.25">
      <c r="A1" s="69" t="s">
        <v>1494</v>
      </c>
      <c r="B1" s="69"/>
      <c r="C1" s="69"/>
      <c r="D1" s="69"/>
      <c r="E1" s="69"/>
    </row>
    <row r="2" spans="1:16" ht="18" customHeight="1" x14ac:dyDescent="0.25">
      <c r="A2" s="70" t="s">
        <v>1501</v>
      </c>
      <c r="B2" s="70"/>
      <c r="C2" s="70"/>
      <c r="D2" s="70"/>
      <c r="E2" s="70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" customHeight="1" x14ac:dyDescent="0.25">
      <c r="A3" s="64"/>
      <c r="B3" s="64"/>
      <c r="C3" s="64"/>
      <c r="D3" s="64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x14ac:dyDescent="0.25">
      <c r="A4" s="66" t="s">
        <v>1495</v>
      </c>
      <c r="B4" s="66"/>
      <c r="C4" s="66"/>
      <c r="D4" s="66"/>
      <c r="E4" s="66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x14ac:dyDescent="0.25">
      <c r="A5" s="67" t="s">
        <v>1502</v>
      </c>
      <c r="B5" s="67"/>
      <c r="C5" s="67"/>
      <c r="D5" s="67"/>
      <c r="E5" s="67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5">
      <c r="A6" s="67" t="s">
        <v>1496</v>
      </c>
      <c r="B6" s="67"/>
      <c r="C6" s="67"/>
      <c r="D6" s="67"/>
      <c r="E6" s="67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customHeight="1" x14ac:dyDescent="0.25">
      <c r="A7" s="67" t="s">
        <v>1498</v>
      </c>
      <c r="B7" s="67"/>
      <c r="C7" s="67"/>
      <c r="D7" s="67"/>
      <c r="E7" s="67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5.75" customHeight="1" x14ac:dyDescent="0.25">
      <c r="A8" s="68" t="s">
        <v>1500</v>
      </c>
      <c r="B8" s="68"/>
      <c r="C8" s="68"/>
      <c r="D8" s="68"/>
      <c r="E8" s="68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5" customHeight="1" x14ac:dyDescent="0.25">
      <c r="A9" s="66"/>
      <c r="B9" s="66"/>
      <c r="C9" s="66"/>
      <c r="D9" s="66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5">
      <c r="A10" s="66" t="s">
        <v>1497</v>
      </c>
      <c r="B10" s="66"/>
      <c r="C10" s="66"/>
      <c r="D10" s="66"/>
      <c r="E10" s="66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5">
      <c r="A11" s="66"/>
      <c r="B11" s="66"/>
      <c r="C11" s="66"/>
      <c r="D11" s="66"/>
      <c r="E11" s="6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15" customHeight="1" x14ac:dyDescent="0.25">
      <c r="A12" s="66" t="s">
        <v>1499</v>
      </c>
      <c r="B12" s="66"/>
      <c r="C12" s="66"/>
      <c r="D12" s="66"/>
      <c r="E12" s="66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5" customHeight="1" x14ac:dyDescent="0.25">
      <c r="A13" s="66"/>
      <c r="B13" s="66"/>
      <c r="C13" s="66"/>
      <c r="D13" s="66"/>
      <c r="E13" s="6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15" customHeight="1" x14ac:dyDescent="0.25">
      <c r="A14" s="72" t="s">
        <v>1503</v>
      </c>
      <c r="B14" s="72"/>
      <c r="C14" s="72"/>
      <c r="D14" s="72"/>
      <c r="E14" s="72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15" customHeight="1" x14ac:dyDescent="0.25">
      <c r="A15" s="66"/>
      <c r="B15" s="66"/>
      <c r="C15" s="66"/>
      <c r="D15" s="66"/>
      <c r="E15" s="6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20.25" x14ac:dyDescent="0.3">
      <c r="A16" s="71" t="s">
        <v>1504</v>
      </c>
      <c r="B16" s="71"/>
      <c r="C16" s="71"/>
      <c r="D16" s="71"/>
      <c r="E16" s="71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16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</sheetData>
  <sheetProtection algorithmName="SHA-512" hashValue="KZmZbEf4L5xHWexE4JwaEmrm+YvF1ynLntwsk4kqkpdCf/+yh6Hw9Kz8aLYU1jczEBHyJrlTepb4A7TjPlplhA==" saltValue="lQDnSAtQG6avXiqYvj7A1A==" spinCount="100000" sheet="1" objects="1" scenarios="1"/>
  <mergeCells count="15">
    <mergeCell ref="A16:E16"/>
    <mergeCell ref="A10:E10"/>
    <mergeCell ref="A11:E11"/>
    <mergeCell ref="A12:E12"/>
    <mergeCell ref="A13:E13"/>
    <mergeCell ref="A14:E14"/>
    <mergeCell ref="A15:E15"/>
    <mergeCell ref="A9:E9"/>
    <mergeCell ref="A7:E7"/>
    <mergeCell ref="A8:E8"/>
    <mergeCell ref="A1:E1"/>
    <mergeCell ref="A2:E2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"/>
  <sheetViews>
    <sheetView tabSelected="1" zoomScale="120" zoomScaleNormal="120" workbookViewId="0">
      <selection activeCell="C24" sqref="C24"/>
    </sheetView>
  </sheetViews>
  <sheetFormatPr defaultColWidth="8.7109375" defaultRowHeight="13.5" x14ac:dyDescent="0.25"/>
  <cols>
    <col min="1" max="1" width="27.7109375" style="13" customWidth="1"/>
    <col min="2" max="2" width="29.85546875" style="13" customWidth="1"/>
    <col min="3" max="3" width="29.5703125" style="13" customWidth="1"/>
    <col min="4" max="4" width="21.42578125" style="13" customWidth="1"/>
    <col min="5" max="5" width="28.42578125" style="13" customWidth="1"/>
    <col min="6" max="6" width="6.7109375" style="13" bestFit="1" customWidth="1"/>
    <col min="7" max="9" width="8.7109375" style="13"/>
    <col min="10" max="10" width="18.42578125" style="13" bestFit="1" customWidth="1"/>
    <col min="11" max="16384" width="8.7109375" style="13"/>
  </cols>
  <sheetData>
    <row r="1" spans="1:10" x14ac:dyDescent="0.25">
      <c r="A1" s="12" t="s">
        <v>1162</v>
      </c>
      <c r="B1" s="12" t="s">
        <v>733</v>
      </c>
      <c r="C1" s="12" t="s">
        <v>735</v>
      </c>
      <c r="D1" s="12" t="s">
        <v>734</v>
      </c>
      <c r="E1" s="12" t="s">
        <v>855</v>
      </c>
    </row>
    <row r="3" spans="1:10" ht="15" x14ac:dyDescent="0.25">
      <c r="A3" s="31"/>
      <c r="B3" s="78" t="s">
        <v>1505</v>
      </c>
      <c r="C3" s="31"/>
      <c r="D3" s="14" t="str">
        <f>IFERROR(IF(B3="","",(IF(VLOOKUP(B3,'Master DataBase'!$C$2:$E$2000,3,FALSE)=0,"Not Required",(VLOOKUP(B3,'Master DataBase'!$C$2:$E$2000,3,FALSE))))),"Not Available")</f>
        <v>90.KIT-OL-001</v>
      </c>
      <c r="E3" s="14" t="str">
        <f>IFERROR(IF(B3="","",(IF(VLOOKUP(B3,'Master DataBase'!$C$2:$F$2000,4,FALSE)=0,"",(VLOOKUP(B3,'Master DataBase'!$C$2:$F$2000,4,FALSE))))),"")</f>
        <v/>
      </c>
      <c r="F3" s="14">
        <f>IF(B3 &lt;&gt;"",1,"")</f>
        <v>1</v>
      </c>
    </row>
    <row r="4" spans="1:10" ht="15" x14ac:dyDescent="0.25">
      <c r="A4" s="31"/>
      <c r="B4" s="79" t="s">
        <v>1506</v>
      </c>
      <c r="C4" s="31"/>
      <c r="D4" s="14" t="str">
        <f>IFERROR(IF(B4="","",(IF(VLOOKUP(B4,'Master DataBase'!$C$2:$E$2000,3,FALSE)=0,"Not Required",(VLOOKUP(B4,'Master DataBase'!$C$2:$E$2000,3,FALSE))))),"Not Available")</f>
        <v>90.KIT-OL-010</v>
      </c>
      <c r="E4" s="14" t="str">
        <f>IFERROR(IF(B4="","",(IF(VLOOKUP(B4,'Master DataBase'!$C$2:$F$2000,4,FALSE)=0,"",(VLOOKUP(B4,'Master DataBase'!$C$2:$F$2000,4,FALSE))))),"")</f>
        <v/>
      </c>
      <c r="F4" s="14">
        <f t="shared" ref="F4:F67" si="0">IF(B4 &lt;&gt;"",1,"")</f>
        <v>1</v>
      </c>
    </row>
    <row r="5" spans="1:10" ht="15" x14ac:dyDescent="0.25">
      <c r="A5" s="31"/>
      <c r="B5" s="79" t="s">
        <v>1507</v>
      </c>
      <c r="C5" s="31"/>
      <c r="D5" s="14" t="str">
        <f>IFERROR(IF(B5="","",(IF(VLOOKUP(B5,'Master DataBase'!$C$2:$E$2000,3,FALSE)=0,"Not Required",(VLOOKUP(B5,'Master DataBase'!$C$2:$E$2000,3,FALSE))))),"Not Available")</f>
        <v>90.KIT-OL-011</v>
      </c>
      <c r="E5" s="14" t="str">
        <f>IFERROR(IF(B5="","",(IF(VLOOKUP(B5,'Master DataBase'!$C$2:$F$2000,4,FALSE)=0,"",(VLOOKUP(B5,'Master DataBase'!$C$2:$F$2000,4,FALSE))))),"")</f>
        <v/>
      </c>
      <c r="F5" s="14">
        <f t="shared" si="0"/>
        <v>1</v>
      </c>
    </row>
    <row r="6" spans="1:10" ht="15" x14ac:dyDescent="0.25">
      <c r="A6" s="31"/>
      <c r="B6" s="79" t="s">
        <v>1508</v>
      </c>
      <c r="C6" s="31"/>
      <c r="D6" s="14" t="str">
        <f>IFERROR(IF(B6="","",(IF(VLOOKUP(B6,'Master DataBase'!$C$2:$E$2000,3,FALSE)=0,"Not Required",(VLOOKUP(B6,'Master DataBase'!$C$2:$E$2000,3,FALSE))))),"Not Available")</f>
        <v>90.KIT-OL-002</v>
      </c>
      <c r="E6" s="14" t="str">
        <f>IFERROR(IF(B6="","",(IF(VLOOKUP(B6,'Master DataBase'!$C$2:$F$2000,4,FALSE)=0,"",(VLOOKUP(B6,'Master DataBase'!$C$2:$F$2000,4,FALSE))))),"")</f>
        <v/>
      </c>
      <c r="F6" s="14">
        <f t="shared" si="0"/>
        <v>1</v>
      </c>
    </row>
    <row r="7" spans="1:10" ht="15" x14ac:dyDescent="0.25">
      <c r="A7" s="31"/>
      <c r="B7" s="79" t="s">
        <v>1509</v>
      </c>
      <c r="C7" s="31"/>
      <c r="D7" s="14" t="str">
        <f>IFERROR(IF(B7="","",(IF(VLOOKUP(B7,'Master DataBase'!$C$2:$E$2000,3,FALSE)=0,"Not Required",(VLOOKUP(B7,'Master DataBase'!$C$2:$E$2000,3,FALSE))))),"Not Available")</f>
        <v>90.KIT-OL-001</v>
      </c>
      <c r="E7" s="14" t="str">
        <f>IFERROR(IF(B7="","",(IF(VLOOKUP(B7,'Master DataBase'!$C$2:$F$2000,4,FALSE)=0,"",(VLOOKUP(B7,'Master DataBase'!$C$2:$F$2000,4,FALSE))))),"")</f>
        <v/>
      </c>
      <c r="F7" s="14">
        <f t="shared" si="0"/>
        <v>1</v>
      </c>
    </row>
    <row r="8" spans="1:10" ht="15" x14ac:dyDescent="0.25">
      <c r="A8" s="31"/>
      <c r="B8" s="79" t="s">
        <v>1510</v>
      </c>
      <c r="C8" s="31"/>
      <c r="D8" s="14" t="str">
        <f>IFERROR(IF(B8="","",(IF(VLOOKUP(B8,'Master DataBase'!$C$2:$E$2000,3,FALSE)=0,"Not Required",(VLOOKUP(B8,'Master DataBase'!$C$2:$E$2000,3,FALSE))))),"Not Available")</f>
        <v>90.KIT-OL-001</v>
      </c>
      <c r="E8" s="14" t="str">
        <f>IFERROR(IF(B8="","",(IF(VLOOKUP(B8,'Master DataBase'!$C$2:$F$2000,4,FALSE)=0,"",(VLOOKUP(B8,'Master DataBase'!$C$2:$F$2000,4,FALSE))))),"")</f>
        <v/>
      </c>
      <c r="F8" s="14">
        <f t="shared" si="0"/>
        <v>1</v>
      </c>
      <c r="J8" s="15"/>
    </row>
    <row r="9" spans="1:10" ht="15" x14ac:dyDescent="0.25">
      <c r="A9" s="31"/>
      <c r="B9" s="79" t="s">
        <v>1511</v>
      </c>
      <c r="C9" s="31"/>
      <c r="D9" s="14" t="str">
        <f>IFERROR(IF(B9="","",(IF(VLOOKUP(B9,'Master DataBase'!$C$2:$E$2000,3,FALSE)=0,"Not Required",(VLOOKUP(B9,'Master DataBase'!$C$2:$E$2000,3,FALSE))))),"Not Available")</f>
        <v>90.KIT-OL-001</v>
      </c>
      <c r="E9" s="14" t="str">
        <f>IFERROR(IF(B9="","",(IF(VLOOKUP(B9,'Master DataBase'!$C$2:$F$2000,4,FALSE)=0,"",(VLOOKUP(B9,'Master DataBase'!$C$2:$F$2000,4,FALSE))))),"")</f>
        <v/>
      </c>
      <c r="F9" s="14">
        <f t="shared" si="0"/>
        <v>1</v>
      </c>
    </row>
    <row r="10" spans="1:10" ht="15" x14ac:dyDescent="0.25">
      <c r="A10" s="31"/>
      <c r="B10" s="79" t="s">
        <v>1512</v>
      </c>
      <c r="C10" s="31"/>
      <c r="D10" s="14" t="str">
        <f>IFERROR(IF(B10="","",(IF(VLOOKUP(B10,'Master DataBase'!$C$2:$E$2000,3,FALSE)=0,"Not Required",(VLOOKUP(B10,'Master DataBase'!$C$2:$E$2000,3,FALSE))))),"Not Available")</f>
        <v>90.KIT-OL-001</v>
      </c>
      <c r="E10" s="14" t="str">
        <f>IFERROR(IF(B10="","",(IF(VLOOKUP(B10,'Master DataBase'!$C$2:$F$2000,4,FALSE)=0,"",(VLOOKUP(B10,'Master DataBase'!$C$2:$F$2000,4,FALSE))))),"")</f>
        <v/>
      </c>
      <c r="F10" s="14">
        <f t="shared" si="0"/>
        <v>1</v>
      </c>
    </row>
    <row r="11" spans="1:10" ht="15" x14ac:dyDescent="0.25">
      <c r="A11" s="31"/>
      <c r="B11" s="79" t="s">
        <v>1513</v>
      </c>
      <c r="C11" s="31"/>
      <c r="D11" s="14" t="str">
        <f>IFERROR(IF(B11="","",(IF(VLOOKUP(B11,'Master DataBase'!$C$2:$E$2000,3,FALSE)=0,"Not Required",(VLOOKUP(B11,'Master DataBase'!$C$2:$E$2000,3,FALSE))))),"Not Available")</f>
        <v>90.KIT-OL-001</v>
      </c>
      <c r="E11" s="14" t="str">
        <f>IFERROR(IF(B11="","",(IF(VLOOKUP(B11,'Master DataBase'!$C$2:$F$2000,4,FALSE)=0,"",(VLOOKUP(B11,'Master DataBase'!$C$2:$F$2000,4,FALSE))))),"")</f>
        <v/>
      </c>
      <c r="F11" s="14">
        <f t="shared" si="0"/>
        <v>1</v>
      </c>
    </row>
    <row r="12" spans="1:10" ht="15" x14ac:dyDescent="0.25">
      <c r="A12" s="31"/>
      <c r="B12" s="79" t="s">
        <v>1510</v>
      </c>
      <c r="C12" s="31"/>
      <c r="D12" s="14" t="str">
        <f>IFERROR(IF(B12="","",(IF(VLOOKUP(B12,'Master DataBase'!$C$2:$E$2000,3,FALSE)=0,"Not Required",(VLOOKUP(B12,'Master DataBase'!$C$2:$E$2000,3,FALSE))))),"Not Available")</f>
        <v>90.KIT-OL-001</v>
      </c>
      <c r="E12" s="14" t="str">
        <f>IFERROR(IF(B12="","",(IF(VLOOKUP(B12,'Master DataBase'!$C$2:$F$2000,4,FALSE)=0,"",(VLOOKUP(B12,'Master DataBase'!$C$2:$F$2000,4,FALSE))))),"")</f>
        <v/>
      </c>
      <c r="F12" s="14">
        <f t="shared" si="0"/>
        <v>1</v>
      </c>
    </row>
    <row r="13" spans="1:10" ht="15" x14ac:dyDescent="0.25">
      <c r="A13" s="31"/>
      <c r="B13" s="79" t="s">
        <v>1514</v>
      </c>
      <c r="C13" s="31"/>
      <c r="D13" s="14" t="str">
        <f>IFERROR(IF(B13="","",(IF(VLOOKUP(B13,'Master DataBase'!$C$2:$E$2000,3,FALSE)=0,"Not Required",(VLOOKUP(B13,'Master DataBase'!$C$2:$E$2000,3,FALSE))))),"Not Available")</f>
        <v>90.KIT-OL-005</v>
      </c>
      <c r="E13" s="14" t="str">
        <f>IFERROR(IF(B13="","",(IF(VLOOKUP(B13,'Master DataBase'!$C$2:$F$2000,4,FALSE)=0,"",(VLOOKUP(B13,'Master DataBase'!$C$2:$F$2000,4,FALSE))))),"")</f>
        <v/>
      </c>
      <c r="F13" s="14">
        <f>IF(B13 &lt;&gt;"",1,"")</f>
        <v>1</v>
      </c>
    </row>
    <row r="14" spans="1:10" ht="15" x14ac:dyDescent="0.25">
      <c r="A14" s="31"/>
      <c r="B14" s="79" t="s">
        <v>1515</v>
      </c>
      <c r="C14" s="31"/>
      <c r="D14" s="14" t="str">
        <f>IFERROR(IF(B14="","",(IF(VLOOKUP(B14,'Master DataBase'!$C$2:$E$2000,3,FALSE)=0,"Not Required",(VLOOKUP(B14,'Master DataBase'!$C$2:$E$2000,3,FALSE))))),"Not Available")</f>
        <v>90.KIT-OL-006</v>
      </c>
      <c r="E14" s="14" t="str">
        <f>IFERROR(IF(B14="","",(IF(VLOOKUP(B14,'Master DataBase'!$C$2:$F$2000,4,FALSE)=0,"",(VLOOKUP(B14,'Master DataBase'!$C$2:$F$2000,4,FALSE))))),"")</f>
        <v/>
      </c>
      <c r="F14" s="14">
        <f t="shared" si="0"/>
        <v>1</v>
      </c>
    </row>
    <row r="15" spans="1:10" ht="15" x14ac:dyDescent="0.25">
      <c r="A15" s="31"/>
      <c r="B15" s="79" t="s">
        <v>1516</v>
      </c>
      <c r="C15" s="31"/>
      <c r="D15" s="14" t="str">
        <f>IFERROR(IF(B15="","",(IF(VLOOKUP(B15,'Master DataBase'!$C$2:$E$2000,3,FALSE)=0,"Not Required",(VLOOKUP(B15,'Master DataBase'!$C$2:$E$2000,3,FALSE))))),"Not Available")</f>
        <v>90.KIT-OL-006</v>
      </c>
      <c r="E15" s="14" t="str">
        <f>IFERROR(IF(B15="","",(IF(VLOOKUP(B15,'Master DataBase'!$C$2:$F$2000,4,FALSE)=0,"",(VLOOKUP(B15,'Master DataBase'!$C$2:$F$2000,4,FALSE))))),"")</f>
        <v/>
      </c>
      <c r="F15" s="14">
        <f t="shared" si="0"/>
        <v>1</v>
      </c>
    </row>
    <row r="16" spans="1:10" ht="15" x14ac:dyDescent="0.25">
      <c r="A16" s="31"/>
      <c r="B16" s="79" t="s">
        <v>1517</v>
      </c>
      <c r="C16" s="31"/>
      <c r="D16" s="14" t="str">
        <f>IFERROR(IF(B16="","",(IF(VLOOKUP(B16,'Master DataBase'!$C$2:$E$2000,3,FALSE)=0,"Not Required",(VLOOKUP(B16,'Master DataBase'!$C$2:$E$2000,3,FALSE))))),"Not Available")</f>
        <v>90.KIT-PE-005</v>
      </c>
      <c r="E16" s="14" t="str">
        <f>IFERROR(IF(B16="","",(IF(VLOOKUP(B16,'Master DataBase'!$C$2:$F$2000,4,FALSE)=0,"",(VLOOKUP(B16,'Master DataBase'!$C$2:$F$2000,4,FALSE))))),"")</f>
        <v/>
      </c>
      <c r="F16" s="14">
        <f t="shared" si="0"/>
        <v>1</v>
      </c>
    </row>
    <row r="17" spans="1:6" ht="15" x14ac:dyDescent="0.25">
      <c r="A17" s="31"/>
      <c r="B17" s="79" t="s">
        <v>1521</v>
      </c>
      <c r="C17" s="31"/>
      <c r="D17" s="14" t="str">
        <f>IFERROR(IF(B17="","",(IF(VLOOKUP(B17,'Master DataBase'!$C$2:$E$2000,3,FALSE)=0,"Not Required",(VLOOKUP(B17,'Master DataBase'!$C$2:$E$2000,3,FALSE))))),"Not Available")</f>
        <v>90.KIT-PE-005</v>
      </c>
      <c r="E17" s="14" t="str">
        <f>IFERROR(IF(B17="","",(IF(VLOOKUP(B17,'Master DataBase'!$C$2:$F$2000,4,FALSE)=0,"",(VLOOKUP(B17,'Master DataBase'!$C$2:$F$2000,4,FALSE))))),"")</f>
        <v/>
      </c>
      <c r="F17" s="14">
        <f t="shared" si="0"/>
        <v>1</v>
      </c>
    </row>
    <row r="18" spans="1:6" ht="15" x14ac:dyDescent="0.25">
      <c r="A18" s="31"/>
      <c r="B18" s="79" t="s">
        <v>1522</v>
      </c>
      <c r="C18" s="31"/>
      <c r="D18" s="14" t="str">
        <f>IFERROR(IF(B18="","",(IF(VLOOKUP(B18,'Master DataBase'!$C$2:$E$2000,3,FALSE)=0,"Not Required",(VLOOKUP(B18,'Master DataBase'!$C$2:$E$2000,3,FALSE))))),"Not Available")</f>
        <v>90.KIT-PE-005</v>
      </c>
      <c r="E18" s="14" t="str">
        <f>IFERROR(IF(B18="","",(IF(VLOOKUP(B18,'Master DataBase'!$C$2:$F$2000,4,FALSE)=0,"",(VLOOKUP(B18,'Master DataBase'!$C$2:$F$2000,4,FALSE))))),"")</f>
        <v/>
      </c>
      <c r="F18" s="14">
        <f t="shared" si="0"/>
        <v>1</v>
      </c>
    </row>
    <row r="19" spans="1:6" ht="15" x14ac:dyDescent="0.25">
      <c r="A19" s="31"/>
      <c r="B19" s="79" t="s">
        <v>1523</v>
      </c>
      <c r="C19" s="31"/>
      <c r="D19" s="14" t="str">
        <f>IFERROR(IF(B19="","",(IF(VLOOKUP(B19,'Master DataBase'!$C$2:$E$2000,3,FALSE)=0,"Not Required",(VLOOKUP(B19,'Master DataBase'!$C$2:$E$2000,3,FALSE))))),"Not Available")</f>
        <v>90.KIT-PE-005</v>
      </c>
      <c r="E19" s="14" t="str">
        <f>IFERROR(IF(B19="","",(IF(VLOOKUP(B19,'Master DataBase'!$C$2:$F$2000,4,FALSE)=0,"",(VLOOKUP(B19,'Master DataBase'!$C$2:$F$2000,4,FALSE))))),"")</f>
        <v/>
      </c>
      <c r="F19" s="14">
        <f t="shared" si="0"/>
        <v>1</v>
      </c>
    </row>
    <row r="20" spans="1:6" ht="15" x14ac:dyDescent="0.25">
      <c r="A20" s="31"/>
      <c r="B20" s="79" t="s">
        <v>1524</v>
      </c>
      <c r="C20" s="31"/>
      <c r="D20" s="14" t="str">
        <f>IFERROR(IF(B20="","",(IF(VLOOKUP(B20,'Master DataBase'!$C$2:$E$2000,3,FALSE)=0,"Not Required",(VLOOKUP(B20,'Master DataBase'!$C$2:$E$2000,3,FALSE))))),"Not Available")</f>
        <v>90.KIT-PE-005</v>
      </c>
      <c r="E20" s="14" t="str">
        <f>IFERROR(IF(B20="","",(IF(VLOOKUP(B20,'Master DataBase'!$C$2:$F$2000,4,FALSE)=0,"",(VLOOKUP(B20,'Master DataBase'!$C$2:$F$2000,4,FALSE))))),"")</f>
        <v/>
      </c>
      <c r="F20" s="14">
        <f t="shared" si="0"/>
        <v>1</v>
      </c>
    </row>
    <row r="21" spans="1:6" ht="15" x14ac:dyDescent="0.25">
      <c r="A21" s="31"/>
      <c r="B21" s="78"/>
      <c r="C21" s="31"/>
      <c r="D21" s="14" t="str">
        <f>IFERROR(IF(B21="","",(IF(VLOOKUP(B21,'Master DataBase'!$C$2:$E$2000,3,FALSE)=0,"Not Required",(VLOOKUP(B21,'Master DataBase'!$C$2:$E$2000,3,FALSE))))),"Not Available")</f>
        <v/>
      </c>
      <c r="E21" s="14" t="str">
        <f>IFERROR(IF(B21="","",(IF(VLOOKUP(B21,'Master DataBase'!$C$2:$F$2000,4,FALSE)=0,"",(VLOOKUP(B21,'Master DataBase'!$C$2:$F$2000,4,FALSE))))),"")</f>
        <v/>
      </c>
      <c r="F21" s="14" t="str">
        <f t="shared" si="0"/>
        <v/>
      </c>
    </row>
    <row r="22" spans="1:6" ht="15" x14ac:dyDescent="0.25">
      <c r="A22" s="31"/>
      <c r="B22" s="79"/>
      <c r="C22" s="31"/>
      <c r="D22" s="14" t="str">
        <f>IFERROR(IF(B22="","",(IF(VLOOKUP(B22,'Master DataBase'!$C$2:$E$2000,3,FALSE)=0,"Not Required",(VLOOKUP(B22,'Master DataBase'!$C$2:$E$2000,3,FALSE))))),"Not Available")</f>
        <v/>
      </c>
      <c r="E22" s="14" t="str">
        <f>IFERROR(IF(B22="","",(IF(VLOOKUP(B22,'Master DataBase'!$C$2:$F$2000,4,FALSE)=0,"",(VLOOKUP(B22,'Master DataBase'!$C$2:$F$2000,4,FALSE))))),"")</f>
        <v/>
      </c>
      <c r="F22" s="14" t="str">
        <f t="shared" si="0"/>
        <v/>
      </c>
    </row>
    <row r="23" spans="1:6" ht="15" x14ac:dyDescent="0.25">
      <c r="A23" s="31"/>
      <c r="B23" s="79"/>
      <c r="C23" s="31"/>
      <c r="D23" s="14" t="str">
        <f>IFERROR(IF(B23="","",(IF(VLOOKUP(B23,'Master DataBase'!$C$2:$E$2000,3,FALSE)=0,"Not Required",(VLOOKUP(B23,'Master DataBase'!$C$2:$E$2000,3,FALSE))))),"Not Available")</f>
        <v/>
      </c>
      <c r="E23" s="14" t="str">
        <f>IFERROR(IF(B23="","",(IF(VLOOKUP(B23,'Master DataBase'!$C$2:$F$2000,4,FALSE)=0,"",(VLOOKUP(B23,'Master DataBase'!$C$2:$F$2000,4,FALSE))))),"")</f>
        <v/>
      </c>
      <c r="F23" s="14" t="str">
        <f t="shared" si="0"/>
        <v/>
      </c>
    </row>
    <row r="24" spans="1:6" ht="15" x14ac:dyDescent="0.25">
      <c r="A24" s="31"/>
      <c r="B24" s="79"/>
      <c r="C24" s="31"/>
      <c r="D24" s="14" t="str">
        <f>IFERROR(IF(B24="","",(IF(VLOOKUP(B24,'Master DataBase'!$C$2:$E$2000,3,FALSE)=0,"Not Required",(VLOOKUP(B24,'Master DataBase'!$C$2:$E$2000,3,FALSE))))),"Not Available")</f>
        <v/>
      </c>
      <c r="E24" s="14" t="str">
        <f>IFERROR(IF(B24="","",(IF(VLOOKUP(B24,'Master DataBase'!$C$2:$F$2000,4,FALSE)=0,"",(VLOOKUP(B24,'Master DataBase'!$C$2:$F$2000,4,FALSE))))),"")</f>
        <v/>
      </c>
      <c r="F24" s="14" t="str">
        <f t="shared" si="0"/>
        <v/>
      </c>
    </row>
    <row r="25" spans="1:6" ht="15" x14ac:dyDescent="0.25">
      <c r="A25" s="31"/>
      <c r="B25" s="79"/>
      <c r="C25" s="31"/>
      <c r="D25" s="14" t="str">
        <f>IFERROR(IF(B25="","",(IF(VLOOKUP(B25,'Master DataBase'!$C$2:$E$2000,3,FALSE)=0,"Not Required",(VLOOKUP(B25,'Master DataBase'!$C$2:$E$2000,3,FALSE))))),"Not Available")</f>
        <v/>
      </c>
      <c r="E25" s="14" t="str">
        <f>IFERROR(IF(B25="","",(IF(VLOOKUP(B25,'Master DataBase'!$C$2:$F$2000,4,FALSE)=0,"",(VLOOKUP(B25,'Master DataBase'!$C$2:$F$2000,4,FALSE))))),"")</f>
        <v/>
      </c>
      <c r="F25" s="14" t="str">
        <f t="shared" si="0"/>
        <v/>
      </c>
    </row>
    <row r="26" spans="1:6" ht="15" x14ac:dyDescent="0.25">
      <c r="A26" s="31"/>
      <c r="B26" s="79"/>
      <c r="C26" s="31"/>
      <c r="D26" s="14" t="str">
        <f>IFERROR(IF(B26="","",(IF(VLOOKUP(B26,'Master DataBase'!$C$2:$E$2000,3,FALSE)=0,"Not Required",(VLOOKUP(B26,'Master DataBase'!$C$2:$E$2000,3,FALSE))))),"Not Available")</f>
        <v/>
      </c>
      <c r="E26" s="14" t="str">
        <f>IFERROR(IF(B26="","",(IF(VLOOKUP(B26,'Master DataBase'!$C$2:$F$2000,4,FALSE)=0,"",(VLOOKUP(B26,'Master DataBase'!$C$2:$F$2000,4,FALSE))))),"")</f>
        <v/>
      </c>
      <c r="F26" s="14" t="str">
        <f t="shared" si="0"/>
        <v/>
      </c>
    </row>
    <row r="27" spans="1:6" ht="15" x14ac:dyDescent="0.25">
      <c r="A27" s="31"/>
      <c r="B27" s="79"/>
      <c r="C27" s="31"/>
      <c r="D27" s="14" t="str">
        <f>IFERROR(IF(B27="","",(IF(VLOOKUP(B27,'Master DataBase'!$C$2:$E$2000,3,FALSE)=0,"Not Required",(VLOOKUP(B27,'Master DataBase'!$C$2:$E$2000,3,FALSE))))),"Not Available")</f>
        <v/>
      </c>
      <c r="E27" s="14" t="str">
        <f>IFERROR(IF(B27="","",(IF(VLOOKUP(B27,'Master DataBase'!$C$2:$F$2000,4,FALSE)=0,"",(VLOOKUP(B27,'Master DataBase'!$C$2:$F$2000,4,FALSE))))),"")</f>
        <v/>
      </c>
      <c r="F27" s="14" t="str">
        <f t="shared" si="0"/>
        <v/>
      </c>
    </row>
    <row r="28" spans="1:6" ht="15" x14ac:dyDescent="0.25">
      <c r="A28" s="31"/>
      <c r="B28" s="79"/>
      <c r="C28" s="31"/>
      <c r="D28" s="14" t="str">
        <f>IFERROR(IF(B28="","",(IF(VLOOKUP(B28,'Master DataBase'!$C$2:$E$2000,3,FALSE)=0,"Not Required",(VLOOKUP(B28,'Master DataBase'!$C$2:$E$2000,3,FALSE))))),"Not Available")</f>
        <v/>
      </c>
      <c r="E28" s="14" t="str">
        <f>IFERROR(IF(B28="","",(IF(VLOOKUP(B28,'Master DataBase'!$C$2:$F$2000,4,FALSE)=0,"",(VLOOKUP(B28,'Master DataBase'!$C$2:$F$2000,4,FALSE))))),"")</f>
        <v/>
      </c>
      <c r="F28" s="14" t="str">
        <f t="shared" si="0"/>
        <v/>
      </c>
    </row>
    <row r="29" spans="1:6" ht="15" x14ac:dyDescent="0.25">
      <c r="A29" s="31"/>
      <c r="B29" s="79"/>
      <c r="C29" s="31"/>
      <c r="D29" s="14" t="str">
        <f>IFERROR(IF(B29="","",(IF(VLOOKUP(B29,'Master DataBase'!$C$2:$E$2000,3,FALSE)=0,"Not Required",(VLOOKUP(B29,'Master DataBase'!$C$2:$E$2000,3,FALSE))))),"Not Available")</f>
        <v/>
      </c>
      <c r="E29" s="14" t="str">
        <f>IFERROR(IF(B29="","",(IF(VLOOKUP(B29,'Master DataBase'!$C$2:$F$2000,4,FALSE)=0,"",(VLOOKUP(B29,'Master DataBase'!$C$2:$F$2000,4,FALSE))))),"")</f>
        <v/>
      </c>
      <c r="F29" s="14" t="str">
        <f t="shared" si="0"/>
        <v/>
      </c>
    </row>
    <row r="30" spans="1:6" ht="15" x14ac:dyDescent="0.25">
      <c r="A30" s="31"/>
      <c r="B30" s="79"/>
      <c r="C30" s="31"/>
      <c r="D30" s="14" t="str">
        <f>IFERROR(IF(B30="","",(IF(VLOOKUP(B30,'Master DataBase'!$C$2:$E$2000,3,FALSE)=0,"Not Required",(VLOOKUP(B30,'Master DataBase'!$C$2:$E$2000,3,FALSE))))),"Not Available")</f>
        <v/>
      </c>
      <c r="E30" s="14" t="str">
        <f>IFERROR(IF(B30="","",(IF(VLOOKUP(B30,'Master DataBase'!$C$2:$F$2000,4,FALSE)=0,"",(VLOOKUP(B30,'Master DataBase'!$C$2:$F$2000,4,FALSE))))),"")</f>
        <v/>
      </c>
      <c r="F30" s="14" t="str">
        <f t="shared" si="0"/>
        <v/>
      </c>
    </row>
    <row r="31" spans="1:6" ht="15" x14ac:dyDescent="0.25">
      <c r="A31" s="31"/>
      <c r="B31" s="79"/>
      <c r="C31" s="31"/>
      <c r="D31" s="14" t="str">
        <f>IFERROR(IF(B31="","",(IF(VLOOKUP(B31,'Master DataBase'!$C$2:$E$2000,3,FALSE)=0,"Not Required",(VLOOKUP(B31,'Master DataBase'!$C$2:$E$2000,3,FALSE))))),"Not Available")</f>
        <v/>
      </c>
      <c r="E31" s="14" t="str">
        <f>IFERROR(IF(B31="","",(IF(VLOOKUP(B31,'Master DataBase'!$C$2:$F$2000,4,FALSE)=0,"",(VLOOKUP(B31,'Master DataBase'!$C$2:$F$2000,4,FALSE))))),"")</f>
        <v/>
      </c>
      <c r="F31" s="14" t="str">
        <f t="shared" si="0"/>
        <v/>
      </c>
    </row>
    <row r="32" spans="1:6" ht="15" x14ac:dyDescent="0.25">
      <c r="A32" s="31"/>
      <c r="B32" s="79"/>
      <c r="C32" s="31"/>
      <c r="D32" s="14" t="str">
        <f>IFERROR(IF(B32="","",(IF(VLOOKUP(B32,'Master DataBase'!$C$2:$E$2000,3,FALSE)=0,"Not Required",(VLOOKUP(B32,'Master DataBase'!$C$2:$E$2000,3,FALSE))))),"Not Available")</f>
        <v/>
      </c>
      <c r="E32" s="14" t="str">
        <f>IFERROR(IF(B32="","",(IF(VLOOKUP(B32,'Master DataBase'!$C$2:$F$2000,4,FALSE)=0,"",(VLOOKUP(B32,'Master DataBase'!$C$2:$F$2000,4,FALSE))))),"")</f>
        <v/>
      </c>
      <c r="F32" s="14" t="str">
        <f t="shared" si="0"/>
        <v/>
      </c>
    </row>
    <row r="33" spans="1:6" ht="15" x14ac:dyDescent="0.25">
      <c r="A33" s="31"/>
      <c r="B33" s="79"/>
      <c r="C33" s="31"/>
      <c r="D33" s="14" t="str">
        <f>IFERROR(IF(B33="","",(IF(VLOOKUP(B33,'Master DataBase'!$C$2:$E$2000,3,FALSE)=0,"Not Required",(VLOOKUP(B33,'Master DataBase'!$C$2:$E$2000,3,FALSE))))),"Not Available")</f>
        <v/>
      </c>
      <c r="E33" s="14" t="str">
        <f>IFERROR(IF(B33="","",(IF(VLOOKUP(B33,'Master DataBase'!$C$2:$F$2000,4,FALSE)=0,"",(VLOOKUP(B33,'Master DataBase'!$C$2:$F$2000,4,FALSE))))),"")</f>
        <v/>
      </c>
      <c r="F33" s="14" t="str">
        <f t="shared" si="0"/>
        <v/>
      </c>
    </row>
    <row r="34" spans="1:6" ht="15" x14ac:dyDescent="0.25">
      <c r="A34" s="31"/>
      <c r="B34" s="79"/>
      <c r="C34" s="31"/>
      <c r="D34" s="14" t="str">
        <f>IFERROR(IF(B34="","",(IF(VLOOKUP(B34,'Master DataBase'!$C$2:$E$2000,3,FALSE)=0,"Not Required",(VLOOKUP(B34,'Master DataBase'!$C$2:$E$2000,3,FALSE))))),"Not Available")</f>
        <v/>
      </c>
      <c r="E34" s="14" t="str">
        <f>IFERROR(IF(B34="","",(IF(VLOOKUP(B34,'Master DataBase'!$C$2:$F$2000,4,FALSE)=0,"",(VLOOKUP(B34,'Master DataBase'!$C$2:$F$2000,4,FALSE))))),"")</f>
        <v/>
      </c>
      <c r="F34" s="14" t="str">
        <f t="shared" si="0"/>
        <v/>
      </c>
    </row>
    <row r="35" spans="1:6" ht="15" x14ac:dyDescent="0.25">
      <c r="A35" s="31"/>
      <c r="B35" s="79"/>
      <c r="C35" s="31"/>
      <c r="D35" s="14" t="str">
        <f>IFERROR(IF(B35="","",(IF(VLOOKUP(B35,'Master DataBase'!$C$2:$E$2000,3,FALSE)=0,"Not Required",(VLOOKUP(B35,'Master DataBase'!$C$2:$E$2000,3,FALSE))))),"Not Available")</f>
        <v/>
      </c>
      <c r="E35" s="14" t="str">
        <f>IFERROR(IF(B35="","",(IF(VLOOKUP(B35,'Master DataBase'!$C$2:$F$2000,4,FALSE)=0,"",(VLOOKUP(B35,'Master DataBase'!$C$2:$F$2000,4,FALSE))))),"")</f>
        <v/>
      </c>
      <c r="F35" s="14" t="str">
        <f t="shared" si="0"/>
        <v/>
      </c>
    </row>
    <row r="36" spans="1:6" ht="15" x14ac:dyDescent="0.25">
      <c r="A36" s="31"/>
      <c r="B36" s="79"/>
      <c r="C36" s="31"/>
      <c r="D36" s="14" t="str">
        <f>IFERROR(IF(B36="","",(IF(VLOOKUP(B36,'Master DataBase'!$C$2:$E$2000,3,FALSE)=0,"Not Required",(VLOOKUP(B36,'Master DataBase'!$C$2:$E$2000,3,FALSE))))),"Not Available")</f>
        <v/>
      </c>
      <c r="E36" s="14" t="str">
        <f>IFERROR(IF(B36="","",(IF(VLOOKUP(B36,'Master DataBase'!$C$2:$F$2000,4,FALSE)=0,"",(VLOOKUP(B36,'Master DataBase'!$C$2:$F$2000,4,FALSE))))),"")</f>
        <v/>
      </c>
      <c r="F36" s="14" t="str">
        <f t="shared" si="0"/>
        <v/>
      </c>
    </row>
    <row r="37" spans="1:6" ht="15" x14ac:dyDescent="0.25">
      <c r="A37" s="31"/>
      <c r="B37" s="79"/>
      <c r="C37" s="31"/>
      <c r="D37" s="14" t="str">
        <f>IFERROR(IF(B37="","",(IF(VLOOKUP(B37,'Master DataBase'!$C$2:$E$2000,3,FALSE)=0,"Not Required",(VLOOKUP(B37,'Master DataBase'!$C$2:$E$2000,3,FALSE))))),"Not Available")</f>
        <v/>
      </c>
      <c r="E37" s="14" t="str">
        <f>IFERROR(IF(B37="","",(IF(VLOOKUP(B37,'Master DataBase'!$C$2:$F$2000,4,FALSE)=0,"",(VLOOKUP(B37,'Master DataBase'!$C$2:$F$2000,4,FALSE))))),"")</f>
        <v/>
      </c>
      <c r="F37" s="14" t="str">
        <f t="shared" si="0"/>
        <v/>
      </c>
    </row>
    <row r="38" spans="1:6" ht="15" x14ac:dyDescent="0.25">
      <c r="A38" s="31"/>
      <c r="B38" s="79"/>
      <c r="C38" s="31"/>
      <c r="D38" s="14" t="str">
        <f>IFERROR(IF(B38="","",(IF(VLOOKUP(B38,'Master DataBase'!$C$2:$E$2000,3,FALSE)=0,"Not Required",(VLOOKUP(B38,'Master DataBase'!$C$2:$E$2000,3,FALSE))))),"Not Available")</f>
        <v/>
      </c>
      <c r="E38" s="14" t="str">
        <f>IFERROR(IF(B38="","",(IF(VLOOKUP(B38,'Master DataBase'!$C$2:$F$2000,4,FALSE)=0,"",(VLOOKUP(B38,'Master DataBase'!$C$2:$F$2000,4,FALSE))))),"")</f>
        <v/>
      </c>
      <c r="F38" s="14" t="str">
        <f t="shared" si="0"/>
        <v/>
      </c>
    </row>
    <row r="39" spans="1:6" ht="15" x14ac:dyDescent="0.25">
      <c r="A39" s="31"/>
      <c r="B39" s="78"/>
      <c r="C39" s="31"/>
      <c r="D39" s="14" t="str">
        <f>IFERROR(IF(B39="","",(IF(VLOOKUP(B39,'Master DataBase'!$C$2:$E$2000,3,FALSE)=0,"Not Required",(VLOOKUP(B39,'Master DataBase'!$C$2:$E$2000,3,FALSE))))),"Not Available")</f>
        <v/>
      </c>
      <c r="E39" s="14" t="str">
        <f>IFERROR(IF(B39="","",(IF(VLOOKUP(B39,'Master DataBase'!$C$2:$F$2000,4,FALSE)=0,"",(VLOOKUP(B39,'Master DataBase'!$C$2:$F$2000,4,FALSE))))),"")</f>
        <v/>
      </c>
      <c r="F39" s="14" t="str">
        <f t="shared" si="0"/>
        <v/>
      </c>
    </row>
    <row r="40" spans="1:6" ht="15" x14ac:dyDescent="0.25">
      <c r="A40" s="31"/>
      <c r="B40" s="79"/>
      <c r="C40" s="31"/>
      <c r="D40" s="14" t="str">
        <f>IFERROR(IF(B40="","",(IF(VLOOKUP(B40,'Master DataBase'!$C$2:$E$2000,3,FALSE)=0,"Not Required",(VLOOKUP(B40,'Master DataBase'!$C$2:$E$2000,3,FALSE))))),"Not Available")</f>
        <v/>
      </c>
      <c r="E40" s="14" t="str">
        <f>IFERROR(IF(B40="","",(IF(VLOOKUP(B40,'Master DataBase'!$C$2:$F$2000,4,FALSE)=0,"",(VLOOKUP(B40,'Master DataBase'!$C$2:$F$2000,4,FALSE))))),"")</f>
        <v/>
      </c>
      <c r="F40" s="14" t="str">
        <f t="shared" si="0"/>
        <v/>
      </c>
    </row>
    <row r="41" spans="1:6" ht="15" x14ac:dyDescent="0.25">
      <c r="A41" s="31"/>
      <c r="B41" s="79"/>
      <c r="C41" s="31"/>
      <c r="D41" s="14" t="str">
        <f>IFERROR(IF(B41="","",(IF(VLOOKUP(B41,'Master DataBase'!$C$2:$E$2000,3,FALSE)=0,"Not Required",(VLOOKUP(B41,'Master DataBase'!$C$2:$E$2000,3,FALSE))))),"Not Available")</f>
        <v/>
      </c>
      <c r="E41" s="14" t="str">
        <f>IFERROR(IF(B41="","",(IF(VLOOKUP(B41,'Master DataBase'!$C$2:$F$2000,4,FALSE)=0,"",(VLOOKUP(B41,'Master DataBase'!$C$2:$F$2000,4,FALSE))))),"")</f>
        <v/>
      </c>
      <c r="F41" s="14" t="str">
        <f t="shared" si="0"/>
        <v/>
      </c>
    </row>
    <row r="42" spans="1:6" ht="15" x14ac:dyDescent="0.25">
      <c r="A42" s="31"/>
      <c r="B42" s="79"/>
      <c r="C42" s="31"/>
      <c r="D42" s="14" t="str">
        <f>IFERROR(IF(B42="","",(IF(VLOOKUP(B42,'Master DataBase'!$C$2:$E$2000,3,FALSE)=0,"Not Required",(VLOOKUP(B42,'Master DataBase'!$C$2:$E$2000,3,FALSE))))),"Not Available")</f>
        <v/>
      </c>
      <c r="E42" s="14" t="str">
        <f>IFERROR(IF(B42="","",(IF(VLOOKUP(B42,'Master DataBase'!$C$2:$F$2000,4,FALSE)=0,"",(VLOOKUP(B42,'Master DataBase'!$C$2:$F$2000,4,FALSE))))),"")</f>
        <v/>
      </c>
      <c r="F42" s="14" t="str">
        <f t="shared" si="0"/>
        <v/>
      </c>
    </row>
    <row r="43" spans="1:6" ht="15" x14ac:dyDescent="0.25">
      <c r="A43" s="31"/>
      <c r="B43" s="79"/>
      <c r="C43" s="31"/>
      <c r="D43" s="14" t="str">
        <f>IFERROR(IF(B43="","",(IF(VLOOKUP(B43,'Master DataBase'!$C$2:$E$2000,3,FALSE)=0,"Not Required",(VLOOKUP(B43,'Master DataBase'!$C$2:$E$2000,3,FALSE))))),"Not Available")</f>
        <v/>
      </c>
      <c r="E43" s="14" t="str">
        <f>IFERROR(IF(B43="","",(IF(VLOOKUP(B43,'Master DataBase'!$C$2:$F$2000,4,FALSE)=0,"",(VLOOKUP(B43,'Master DataBase'!$C$2:$F$2000,4,FALSE))))),"")</f>
        <v/>
      </c>
      <c r="F43" s="14" t="str">
        <f t="shared" si="0"/>
        <v/>
      </c>
    </row>
    <row r="44" spans="1:6" ht="15" x14ac:dyDescent="0.25">
      <c r="A44" s="31"/>
      <c r="B44" s="79"/>
      <c r="C44" s="31"/>
      <c r="D44" s="14" t="str">
        <f>IFERROR(IF(B44="","",(IF(VLOOKUP(B44,'Master DataBase'!$C$2:$E$2000,3,FALSE)=0,"Not Required",(VLOOKUP(B44,'Master DataBase'!$C$2:$E$2000,3,FALSE))))),"Not Available")</f>
        <v/>
      </c>
      <c r="E44" s="14" t="str">
        <f>IFERROR(IF(B44="","",(IF(VLOOKUP(B44,'Master DataBase'!$C$2:$F$2000,4,FALSE)=0,"",(VLOOKUP(B44,'Master DataBase'!$C$2:$F$2000,4,FALSE))))),"")</f>
        <v/>
      </c>
      <c r="F44" s="14" t="str">
        <f t="shared" si="0"/>
        <v/>
      </c>
    </row>
    <row r="45" spans="1:6" ht="15" x14ac:dyDescent="0.25">
      <c r="A45" s="31"/>
      <c r="B45" s="79"/>
      <c r="C45" s="31"/>
      <c r="D45" s="14" t="str">
        <f>IFERROR(IF(B45="","",(IF(VLOOKUP(B45,'Master DataBase'!$C$2:$E$2000,3,FALSE)=0,"Not Required",(VLOOKUP(B45,'Master DataBase'!$C$2:$E$2000,3,FALSE))))),"Not Available")</f>
        <v/>
      </c>
      <c r="E45" s="14" t="str">
        <f>IFERROR(IF(B45="","",(IF(VLOOKUP(B45,'Master DataBase'!$C$2:$F$2000,4,FALSE)=0,"",(VLOOKUP(B45,'Master DataBase'!$C$2:$F$2000,4,FALSE))))),"")</f>
        <v/>
      </c>
      <c r="F45" s="14" t="str">
        <f t="shared" si="0"/>
        <v/>
      </c>
    </row>
    <row r="46" spans="1:6" ht="15" x14ac:dyDescent="0.25">
      <c r="A46" s="31"/>
      <c r="B46" s="79"/>
      <c r="C46" s="31"/>
      <c r="D46" s="14" t="str">
        <f>IFERROR(IF(B46="","",(IF(VLOOKUP(B46,'Master DataBase'!$C$2:$E$2000,3,FALSE)=0,"Not Required",(VLOOKUP(B46,'Master DataBase'!$C$2:$E$2000,3,FALSE))))),"Not Available")</f>
        <v/>
      </c>
      <c r="E46" s="14" t="str">
        <f>IFERROR(IF(B46="","",(IF(VLOOKUP(B46,'Master DataBase'!$C$2:$F$2000,4,FALSE)=0,"",(VLOOKUP(B46,'Master DataBase'!$C$2:$F$2000,4,FALSE))))),"")</f>
        <v/>
      </c>
      <c r="F46" s="14" t="str">
        <f t="shared" si="0"/>
        <v/>
      </c>
    </row>
    <row r="47" spans="1:6" ht="15" x14ac:dyDescent="0.25">
      <c r="A47" s="31"/>
      <c r="B47" s="79"/>
      <c r="C47" s="31"/>
      <c r="D47" s="14" t="str">
        <f>IFERROR(IF(B47="","",(IF(VLOOKUP(B47,'Master DataBase'!$C$2:$E$2000,3,FALSE)=0,"Not Required",(VLOOKUP(B47,'Master DataBase'!$C$2:$E$2000,3,FALSE))))),"Not Available")</f>
        <v/>
      </c>
      <c r="E47" s="14" t="str">
        <f>IFERROR(IF(B47="","",(IF(VLOOKUP(B47,'Master DataBase'!$C$2:$F$2000,4,FALSE)=0,"",(VLOOKUP(B47,'Master DataBase'!$C$2:$F$2000,4,FALSE))))),"")</f>
        <v/>
      </c>
      <c r="F47" s="14" t="str">
        <f t="shared" si="0"/>
        <v/>
      </c>
    </row>
    <row r="48" spans="1:6" ht="15" x14ac:dyDescent="0.25">
      <c r="A48" s="31"/>
      <c r="B48" s="79"/>
      <c r="C48" s="31"/>
      <c r="D48" s="14" t="str">
        <f>IFERROR(IF(B48="","",(IF(VLOOKUP(B48,'Master DataBase'!$C$2:$E$2000,3,FALSE)=0,"Not Required",(VLOOKUP(B48,'Master DataBase'!$C$2:$E$2000,3,FALSE))))),"Not Available")</f>
        <v/>
      </c>
      <c r="E48" s="14" t="str">
        <f>IFERROR(IF(B48="","",(IF(VLOOKUP(B48,'Master DataBase'!$C$2:$F$2000,4,FALSE)=0,"",(VLOOKUP(B48,'Master DataBase'!$C$2:$F$2000,4,FALSE))))),"")</f>
        <v/>
      </c>
      <c r="F48" s="14" t="str">
        <f t="shared" si="0"/>
        <v/>
      </c>
    </row>
    <row r="49" spans="1:6" ht="15" x14ac:dyDescent="0.25">
      <c r="A49" s="31"/>
      <c r="B49" s="79"/>
      <c r="C49" s="31"/>
      <c r="D49" s="14" t="str">
        <f>IFERROR(IF(B49="","",(IF(VLOOKUP(B49,'Master DataBase'!$C$2:$E$2000,3,FALSE)=0,"Not Required",(VLOOKUP(B49,'Master DataBase'!$C$2:$E$2000,3,FALSE))))),"Not Available")</f>
        <v/>
      </c>
      <c r="E49" s="14" t="str">
        <f>IFERROR(IF(B49="","",(IF(VLOOKUP(B49,'Master DataBase'!$C$2:$F$2000,4,FALSE)=0,"",(VLOOKUP(B49,'Master DataBase'!$C$2:$F$2000,4,FALSE))))),"")</f>
        <v/>
      </c>
      <c r="F49" s="14" t="str">
        <f t="shared" si="0"/>
        <v/>
      </c>
    </row>
    <row r="50" spans="1:6" ht="15" x14ac:dyDescent="0.25">
      <c r="A50" s="31"/>
      <c r="B50" s="79"/>
      <c r="C50" s="31"/>
      <c r="D50" s="14" t="str">
        <f>IFERROR(IF(B50="","",(IF(VLOOKUP(B50,'Master DataBase'!$C$2:$E$2000,3,FALSE)=0,"Not Required",(VLOOKUP(B50,'Master DataBase'!$C$2:$E$2000,3,FALSE))))),"Not Available")</f>
        <v/>
      </c>
      <c r="E50" s="14" t="str">
        <f>IFERROR(IF(B50="","",(IF(VLOOKUP(B50,'Master DataBase'!$C$2:$F$2000,4,FALSE)=0,"",(VLOOKUP(B50,'Master DataBase'!$C$2:$F$2000,4,FALSE))))),"")</f>
        <v/>
      </c>
      <c r="F50" s="14" t="str">
        <f t="shared" si="0"/>
        <v/>
      </c>
    </row>
    <row r="51" spans="1:6" ht="15" x14ac:dyDescent="0.25">
      <c r="A51" s="31"/>
      <c r="B51" s="79"/>
      <c r="C51" s="31"/>
      <c r="D51" s="14" t="str">
        <f>IFERROR(IF(B51="","",(IF(VLOOKUP(B51,'Master DataBase'!$C$2:$E$2000,3,FALSE)=0,"Not Required",(VLOOKUP(B51,'Master DataBase'!$C$2:$E$2000,3,FALSE))))),"Not Available")</f>
        <v/>
      </c>
      <c r="E51" s="14" t="str">
        <f>IFERROR(IF(B51="","",(IF(VLOOKUP(B51,'Master DataBase'!$C$2:$F$2000,4,FALSE)=0,"",(VLOOKUP(B51,'Master DataBase'!$C$2:$F$2000,4,FALSE))))),"")</f>
        <v/>
      </c>
      <c r="F51" s="14" t="str">
        <f t="shared" si="0"/>
        <v/>
      </c>
    </row>
    <row r="52" spans="1:6" ht="15" x14ac:dyDescent="0.25">
      <c r="A52" s="31"/>
      <c r="B52" s="79"/>
      <c r="C52" s="31"/>
      <c r="D52" s="14" t="str">
        <f>IFERROR(IF(B52="","",(IF(VLOOKUP(B52,'Master DataBase'!$C$2:$E$2000,3,FALSE)=0,"Not Required",(VLOOKUP(B52,'Master DataBase'!$C$2:$E$2000,3,FALSE))))),"Not Available")</f>
        <v/>
      </c>
      <c r="E52" s="14" t="str">
        <f>IFERROR(IF(B52="","",(IF(VLOOKUP(B52,'Master DataBase'!$C$2:$F$2000,4,FALSE)=0,"",(VLOOKUP(B52,'Master DataBase'!$C$2:$F$2000,4,FALSE))))),"")</f>
        <v/>
      </c>
      <c r="F52" s="14" t="str">
        <f t="shared" si="0"/>
        <v/>
      </c>
    </row>
    <row r="53" spans="1:6" ht="15" x14ac:dyDescent="0.25">
      <c r="A53" s="31"/>
      <c r="B53" s="79"/>
      <c r="C53" s="31"/>
      <c r="D53" s="14" t="str">
        <f>IFERROR(IF(B53="","",(IF(VLOOKUP(B53,'Master DataBase'!$C$2:$E$2000,3,FALSE)=0,"Not Required",(VLOOKUP(B53,'Master DataBase'!$C$2:$E$2000,3,FALSE))))),"Not Available")</f>
        <v/>
      </c>
      <c r="E53" s="14" t="str">
        <f>IFERROR(IF(B53="","",(IF(VLOOKUP(B53,'Master DataBase'!$C$2:$F$2000,4,FALSE)=0,"",(VLOOKUP(B53,'Master DataBase'!$C$2:$F$2000,4,FALSE))))),"")</f>
        <v/>
      </c>
      <c r="F53" s="14" t="str">
        <f t="shared" si="0"/>
        <v/>
      </c>
    </row>
    <row r="54" spans="1:6" ht="15" x14ac:dyDescent="0.25">
      <c r="A54" s="31"/>
      <c r="B54" s="79"/>
      <c r="C54" s="31"/>
      <c r="D54" s="14" t="str">
        <f>IFERROR(IF(B54="","",(IF(VLOOKUP(B54,'Master DataBase'!$C$2:$E$2000,3,FALSE)=0,"Not Required",(VLOOKUP(B54,'Master DataBase'!$C$2:$E$2000,3,FALSE))))),"Not Available")</f>
        <v/>
      </c>
      <c r="E54" s="14" t="str">
        <f>IFERROR(IF(B54="","",(IF(VLOOKUP(B54,'Master DataBase'!$C$2:$F$2000,4,FALSE)=0,"",(VLOOKUP(B54,'Master DataBase'!$C$2:$F$2000,4,FALSE))))),"")</f>
        <v/>
      </c>
      <c r="F54" s="14" t="str">
        <f t="shared" si="0"/>
        <v/>
      </c>
    </row>
    <row r="55" spans="1:6" ht="15" x14ac:dyDescent="0.25">
      <c r="A55" s="31"/>
      <c r="B55" s="79"/>
      <c r="C55" s="31"/>
      <c r="D55" s="14" t="str">
        <f>IFERROR(IF(B55="","",(IF(VLOOKUP(B55,'Master DataBase'!$C$2:$E$2000,3,FALSE)=0,"Not Required",(VLOOKUP(B55,'Master DataBase'!$C$2:$E$2000,3,FALSE))))),"Not Available")</f>
        <v/>
      </c>
      <c r="E55" s="14" t="str">
        <f>IFERROR(IF(B55="","",(IF(VLOOKUP(B55,'Master DataBase'!$C$2:$F$2000,4,FALSE)=0,"",(VLOOKUP(B55,'Master DataBase'!$C$2:$F$2000,4,FALSE))))),"")</f>
        <v/>
      </c>
      <c r="F55" s="14" t="str">
        <f t="shared" si="0"/>
        <v/>
      </c>
    </row>
    <row r="56" spans="1:6" ht="15" x14ac:dyDescent="0.25">
      <c r="A56" s="31"/>
      <c r="B56" s="79"/>
      <c r="C56" s="31"/>
      <c r="D56" s="14" t="str">
        <f>IFERROR(IF(B56="","",(IF(VLOOKUP(B56,'Master DataBase'!$C$2:$E$2000,3,FALSE)=0,"Not Required",(VLOOKUP(B56,'Master DataBase'!$C$2:$E$2000,3,FALSE))))),"Not Available")</f>
        <v/>
      </c>
      <c r="E56" s="14" t="str">
        <f>IFERROR(IF(B56="","",(IF(VLOOKUP(B56,'Master DataBase'!$C$2:$F$2000,4,FALSE)=0,"",(VLOOKUP(B56,'Master DataBase'!$C$2:$F$2000,4,FALSE))))),"")</f>
        <v/>
      </c>
      <c r="F56" s="14" t="str">
        <f t="shared" si="0"/>
        <v/>
      </c>
    </row>
    <row r="57" spans="1:6" ht="15" x14ac:dyDescent="0.25">
      <c r="A57" s="31"/>
      <c r="B57" s="78"/>
      <c r="C57" s="31"/>
      <c r="D57" s="14" t="str">
        <f>IFERROR(IF(B57="","",(IF(VLOOKUP(B57,'Master DataBase'!$C$2:$E$2000,3,FALSE)=0,"Not Required",(VLOOKUP(B57,'Master DataBase'!$C$2:$E$2000,3,FALSE))))),"Not Available")</f>
        <v/>
      </c>
      <c r="E57" s="14" t="str">
        <f>IFERROR(IF(B57="","",(IF(VLOOKUP(B57,'Master DataBase'!$C$2:$F$2000,4,FALSE)=0,"",(VLOOKUP(B57,'Master DataBase'!$C$2:$F$2000,4,FALSE))))),"")</f>
        <v/>
      </c>
      <c r="F57" s="14" t="str">
        <f t="shared" si="0"/>
        <v/>
      </c>
    </row>
    <row r="58" spans="1:6" ht="15" x14ac:dyDescent="0.25">
      <c r="A58" s="31"/>
      <c r="B58" s="79"/>
      <c r="C58" s="31"/>
      <c r="D58" s="14" t="str">
        <f>IFERROR(IF(B58="","",(IF(VLOOKUP(B58,'Master DataBase'!$C$2:$E$2000,3,FALSE)=0,"Not Required",(VLOOKUP(B58,'Master DataBase'!$C$2:$E$2000,3,FALSE))))),"Not Available")</f>
        <v/>
      </c>
      <c r="E58" s="14" t="str">
        <f>IFERROR(IF(B58="","",(IF(VLOOKUP(B58,'Master DataBase'!$C$2:$F$2000,4,FALSE)=0,"",(VLOOKUP(B58,'Master DataBase'!$C$2:$F$2000,4,FALSE))))),"")</f>
        <v/>
      </c>
      <c r="F58" s="14" t="str">
        <f t="shared" si="0"/>
        <v/>
      </c>
    </row>
    <row r="59" spans="1:6" ht="15" x14ac:dyDescent="0.25">
      <c r="A59" s="31"/>
      <c r="B59" s="79"/>
      <c r="C59" s="31"/>
      <c r="D59" s="14" t="str">
        <f>IFERROR(IF(B59="","",(IF(VLOOKUP(B59,'Master DataBase'!$C$2:$E$2000,3,FALSE)=0,"Not Required",(VLOOKUP(B59,'Master DataBase'!$C$2:$E$2000,3,FALSE))))),"Not Available")</f>
        <v/>
      </c>
      <c r="E59" s="14" t="str">
        <f>IFERROR(IF(B59="","",(IF(VLOOKUP(B59,'Master DataBase'!$C$2:$F$2000,4,FALSE)=0,"",(VLOOKUP(B59,'Master DataBase'!$C$2:$F$2000,4,FALSE))))),"")</f>
        <v/>
      </c>
      <c r="F59" s="14" t="str">
        <f t="shared" si="0"/>
        <v/>
      </c>
    </row>
    <row r="60" spans="1:6" ht="15" x14ac:dyDescent="0.25">
      <c r="A60" s="31"/>
      <c r="B60" s="79"/>
      <c r="C60" s="31"/>
      <c r="D60" s="14" t="str">
        <f>IFERROR(IF(B60="","",(IF(VLOOKUP(B60,'Master DataBase'!$C$2:$E$2000,3,FALSE)=0,"Not Required",(VLOOKUP(B60,'Master DataBase'!$C$2:$E$2000,3,FALSE))))),"Not Available")</f>
        <v/>
      </c>
      <c r="E60" s="14" t="str">
        <f>IFERROR(IF(B60="","",(IF(VLOOKUP(B60,'Master DataBase'!$C$2:$F$2000,4,FALSE)=0,"",(VLOOKUP(B60,'Master DataBase'!$C$2:$F$2000,4,FALSE))))),"")</f>
        <v/>
      </c>
      <c r="F60" s="14" t="str">
        <f t="shared" si="0"/>
        <v/>
      </c>
    </row>
    <row r="61" spans="1:6" ht="15" x14ac:dyDescent="0.25">
      <c r="A61" s="31"/>
      <c r="B61" s="79"/>
      <c r="C61" s="31"/>
      <c r="D61" s="14" t="str">
        <f>IFERROR(IF(B61="","",(IF(VLOOKUP(B61,'Master DataBase'!$C$2:$E$2000,3,FALSE)=0,"Not Required",(VLOOKUP(B61,'Master DataBase'!$C$2:$E$2000,3,FALSE))))),"Not Available")</f>
        <v/>
      </c>
      <c r="E61" s="14" t="str">
        <f>IFERROR(IF(B61="","",(IF(VLOOKUP(B61,'Master DataBase'!$C$2:$F$2000,4,FALSE)=0,"",(VLOOKUP(B61,'Master DataBase'!$C$2:$F$2000,4,FALSE))))),"")</f>
        <v/>
      </c>
      <c r="F61" s="14" t="str">
        <f t="shared" si="0"/>
        <v/>
      </c>
    </row>
    <row r="62" spans="1:6" ht="15" x14ac:dyDescent="0.25">
      <c r="A62" s="31"/>
      <c r="B62" s="79"/>
      <c r="C62" s="31"/>
      <c r="D62" s="14" t="str">
        <f>IFERROR(IF(B62="","",(IF(VLOOKUP(B62,'Master DataBase'!$C$2:$E$2000,3,FALSE)=0,"Not Required",(VLOOKUP(B62,'Master DataBase'!$C$2:$E$2000,3,FALSE))))),"Not Available")</f>
        <v/>
      </c>
      <c r="E62" s="14" t="str">
        <f>IFERROR(IF(B62="","",(IF(VLOOKUP(B62,'Master DataBase'!$C$2:$F$2000,4,FALSE)=0,"",(VLOOKUP(B62,'Master DataBase'!$C$2:$F$2000,4,FALSE))))),"")</f>
        <v/>
      </c>
      <c r="F62" s="14" t="str">
        <f t="shared" si="0"/>
        <v/>
      </c>
    </row>
    <row r="63" spans="1:6" ht="15" x14ac:dyDescent="0.25">
      <c r="A63" s="31"/>
      <c r="B63" s="79"/>
      <c r="C63" s="31"/>
      <c r="D63" s="14" t="str">
        <f>IFERROR(IF(B63="","",(IF(VLOOKUP(B63,'Master DataBase'!$C$2:$E$2000,3,FALSE)=0,"Not Required",(VLOOKUP(B63,'Master DataBase'!$C$2:$E$2000,3,FALSE))))),"Not Available")</f>
        <v/>
      </c>
      <c r="E63" s="14" t="str">
        <f>IFERROR(IF(B63="","",(IF(VLOOKUP(B63,'Master DataBase'!$C$2:$F$2000,4,FALSE)=0,"",(VLOOKUP(B63,'Master DataBase'!$C$2:$F$2000,4,FALSE))))),"")</f>
        <v/>
      </c>
      <c r="F63" s="14" t="str">
        <f t="shared" si="0"/>
        <v/>
      </c>
    </row>
    <row r="64" spans="1:6" ht="15" x14ac:dyDescent="0.25">
      <c r="A64" s="31"/>
      <c r="B64" s="79"/>
      <c r="C64" s="31"/>
      <c r="D64" s="14" t="str">
        <f>IFERROR(IF(B64="","",(IF(VLOOKUP(B64,'Master DataBase'!$C$2:$E$2000,3,FALSE)=0,"Not Required",(VLOOKUP(B64,'Master DataBase'!$C$2:$E$2000,3,FALSE))))),"Not Available")</f>
        <v/>
      </c>
      <c r="E64" s="14" t="str">
        <f>IFERROR(IF(B64="","",(IF(VLOOKUP(B64,'Master DataBase'!$C$2:$F$2000,4,FALSE)=0,"",(VLOOKUP(B64,'Master DataBase'!$C$2:$F$2000,4,FALSE))))),"")</f>
        <v/>
      </c>
      <c r="F64" s="14" t="str">
        <f t="shared" si="0"/>
        <v/>
      </c>
    </row>
    <row r="65" spans="1:6" ht="15" x14ac:dyDescent="0.25">
      <c r="A65" s="31"/>
      <c r="B65" s="79"/>
      <c r="C65" s="31"/>
      <c r="D65" s="14" t="str">
        <f>IFERROR(IF(B65="","",(IF(VLOOKUP(B65,'Master DataBase'!$C$2:$E$2000,3,FALSE)=0,"Not Required",(VLOOKUP(B65,'Master DataBase'!$C$2:$E$2000,3,FALSE))))),"Not Available")</f>
        <v/>
      </c>
      <c r="E65" s="14" t="str">
        <f>IFERROR(IF(B65="","",(IF(VLOOKUP(B65,'Master DataBase'!$C$2:$F$2000,4,FALSE)=0,"",(VLOOKUP(B65,'Master DataBase'!$C$2:$F$2000,4,FALSE))))),"")</f>
        <v/>
      </c>
      <c r="F65" s="14" t="str">
        <f t="shared" si="0"/>
        <v/>
      </c>
    </row>
    <row r="66" spans="1:6" ht="15" x14ac:dyDescent="0.25">
      <c r="A66" s="31"/>
      <c r="B66" s="79"/>
      <c r="C66" s="31"/>
      <c r="D66" s="14" t="str">
        <f>IFERROR(IF(B66="","",(IF(VLOOKUP(B66,'Master DataBase'!$C$2:$E$2000,3,FALSE)=0,"Not Required",(VLOOKUP(B66,'Master DataBase'!$C$2:$E$2000,3,FALSE))))),"Not Available")</f>
        <v/>
      </c>
      <c r="E66" s="14" t="str">
        <f>IFERROR(IF(B66="","",(IF(VLOOKUP(B66,'Master DataBase'!$C$2:$F$2000,4,FALSE)=0,"",(VLOOKUP(B66,'Master DataBase'!$C$2:$F$2000,4,FALSE))))),"")</f>
        <v/>
      </c>
      <c r="F66" s="14" t="str">
        <f t="shared" si="0"/>
        <v/>
      </c>
    </row>
    <row r="67" spans="1:6" ht="15" x14ac:dyDescent="0.25">
      <c r="A67" s="31"/>
      <c r="B67" s="79"/>
      <c r="C67" s="31"/>
      <c r="D67" s="14" t="str">
        <f>IFERROR(IF(B67="","",(IF(VLOOKUP(B67,'Master DataBase'!$C$2:$E$2000,3,FALSE)=0,"Not Required",(VLOOKUP(B67,'Master DataBase'!$C$2:$E$2000,3,FALSE))))),"Not Available")</f>
        <v/>
      </c>
      <c r="E67" s="14" t="str">
        <f>IFERROR(IF(B67="","",(IF(VLOOKUP(B67,'Master DataBase'!$C$2:$F$2000,4,FALSE)=0,"",(VLOOKUP(B67,'Master DataBase'!$C$2:$F$2000,4,FALSE))))),"")</f>
        <v/>
      </c>
      <c r="F67" s="14" t="str">
        <f t="shared" si="0"/>
        <v/>
      </c>
    </row>
    <row r="68" spans="1:6" ht="15" x14ac:dyDescent="0.25">
      <c r="A68" s="31"/>
      <c r="B68" s="79"/>
      <c r="C68" s="31"/>
      <c r="D68" s="14" t="str">
        <f>IFERROR(IF(B68="","",(IF(VLOOKUP(B68,'Master DataBase'!$C$2:$E$2000,3,FALSE)=0,"Not Required",(VLOOKUP(B68,'Master DataBase'!$C$2:$E$2000,3,FALSE))))),"Not Available")</f>
        <v/>
      </c>
      <c r="E68" s="14" t="str">
        <f>IFERROR(IF(B68="","",(IF(VLOOKUP(B68,'Master DataBase'!$C$2:$F$2000,4,FALSE)=0,"",(VLOOKUP(B68,'Master DataBase'!$C$2:$F$2000,4,FALSE))))),"")</f>
        <v/>
      </c>
      <c r="F68" s="14" t="str">
        <f t="shared" ref="F68:F97" si="1">IF(B68 &lt;&gt;"",1,"")</f>
        <v/>
      </c>
    </row>
    <row r="69" spans="1:6" ht="15" x14ac:dyDescent="0.25">
      <c r="A69" s="31"/>
      <c r="B69" s="79"/>
      <c r="C69" s="31"/>
      <c r="D69" s="14" t="str">
        <f>IFERROR(IF(B69="","",(IF(VLOOKUP(B69,'Master DataBase'!$C$2:$E$2000,3,FALSE)=0,"Not Required",(VLOOKUP(B69,'Master DataBase'!$C$2:$E$2000,3,FALSE))))),"Not Available")</f>
        <v/>
      </c>
      <c r="E69" s="14" t="str">
        <f>IFERROR(IF(B69="","",(IF(VLOOKUP(B69,'Master DataBase'!$C$2:$F$2000,4,FALSE)=0,"",(VLOOKUP(B69,'Master DataBase'!$C$2:$F$2000,4,FALSE))))),"")</f>
        <v/>
      </c>
      <c r="F69" s="14" t="str">
        <f t="shared" si="1"/>
        <v/>
      </c>
    </row>
    <row r="70" spans="1:6" ht="15" x14ac:dyDescent="0.25">
      <c r="A70" s="31"/>
      <c r="B70" s="79"/>
      <c r="C70" s="31"/>
      <c r="D70" s="14" t="str">
        <f>IFERROR(IF(B70="","",(IF(VLOOKUP(B70,'Master DataBase'!$C$2:$E$2000,3,FALSE)=0,"Not Required",(VLOOKUP(B70,'Master DataBase'!$C$2:$E$2000,3,FALSE))))),"Not Available")</f>
        <v/>
      </c>
      <c r="E70" s="14" t="str">
        <f>IFERROR(IF(B70="","",(IF(VLOOKUP(B70,'Master DataBase'!$C$2:$F$2000,4,FALSE)=0,"",(VLOOKUP(B70,'Master DataBase'!$C$2:$F$2000,4,FALSE))))),"")</f>
        <v/>
      </c>
      <c r="F70" s="14" t="str">
        <f t="shared" si="1"/>
        <v/>
      </c>
    </row>
    <row r="71" spans="1:6" ht="15" x14ac:dyDescent="0.25">
      <c r="A71" s="31"/>
      <c r="B71" s="79"/>
      <c r="C71" s="31"/>
      <c r="D71" s="14" t="str">
        <f>IFERROR(IF(B71="","",(IF(VLOOKUP(B71,'Master DataBase'!$C$2:$E$2000,3,FALSE)=0,"Not Required",(VLOOKUP(B71,'Master DataBase'!$C$2:$E$2000,3,FALSE))))),"Not Available")</f>
        <v/>
      </c>
      <c r="E71" s="14" t="str">
        <f>IFERROR(IF(B71="","",(IF(VLOOKUP(B71,'Master DataBase'!$C$2:$F$2000,4,FALSE)=0,"",(VLOOKUP(B71,'Master DataBase'!$C$2:$F$2000,4,FALSE))))),"")</f>
        <v/>
      </c>
      <c r="F71" s="14" t="str">
        <f t="shared" si="1"/>
        <v/>
      </c>
    </row>
    <row r="72" spans="1:6" ht="15" x14ac:dyDescent="0.25">
      <c r="A72" s="31"/>
      <c r="B72" s="79"/>
      <c r="C72" s="31"/>
      <c r="D72" s="14" t="str">
        <f>IFERROR(IF(B72="","",(IF(VLOOKUP(B72,'Master DataBase'!$C$2:$E$2000,3,FALSE)=0,"Not Required",(VLOOKUP(B72,'Master DataBase'!$C$2:$E$2000,3,FALSE))))),"Not Available")</f>
        <v/>
      </c>
      <c r="E72" s="14" t="str">
        <f>IFERROR(IF(B72="","",(IF(VLOOKUP(B72,'Master DataBase'!$C$2:$F$2000,4,FALSE)=0,"",(VLOOKUP(B72,'Master DataBase'!$C$2:$F$2000,4,FALSE))))),"")</f>
        <v/>
      </c>
      <c r="F72" s="14" t="str">
        <f t="shared" si="1"/>
        <v/>
      </c>
    </row>
    <row r="73" spans="1:6" ht="15" x14ac:dyDescent="0.25">
      <c r="A73" s="31"/>
      <c r="B73" s="79"/>
      <c r="C73" s="31"/>
      <c r="D73" s="14" t="str">
        <f>IFERROR(IF(B73="","",(IF(VLOOKUP(B73,'Master DataBase'!$C$2:$E$2000,3,FALSE)=0,"Not Required",(VLOOKUP(B73,'Master DataBase'!$C$2:$E$2000,3,FALSE))))),"Not Available")</f>
        <v/>
      </c>
      <c r="E73" s="14" t="str">
        <f>IFERROR(IF(B73="","",(IF(VLOOKUP(B73,'Master DataBase'!$C$2:$F$2000,4,FALSE)=0,"",(VLOOKUP(B73,'Master DataBase'!$C$2:$F$2000,4,FALSE))))),"")</f>
        <v/>
      </c>
      <c r="F73" s="14" t="str">
        <f t="shared" si="1"/>
        <v/>
      </c>
    </row>
    <row r="74" spans="1:6" ht="15" x14ac:dyDescent="0.25">
      <c r="A74" s="31"/>
      <c r="B74" s="79"/>
      <c r="C74" s="31"/>
      <c r="D74" s="14" t="str">
        <f>IFERROR(IF(B74="","",(IF(VLOOKUP(B74,'Master DataBase'!$C$2:$E$2000,3,FALSE)=0,"Not Required",(VLOOKUP(B74,'Master DataBase'!$C$2:$E$2000,3,FALSE))))),"Not Available")</f>
        <v/>
      </c>
      <c r="E74" s="14" t="str">
        <f>IFERROR(IF(B74="","",(IF(VLOOKUP(B74,'Master DataBase'!$C$2:$F$2000,4,FALSE)=0,"",(VLOOKUP(B74,'Master DataBase'!$C$2:$F$2000,4,FALSE))))),"")</f>
        <v/>
      </c>
      <c r="F74" s="14" t="str">
        <f t="shared" si="1"/>
        <v/>
      </c>
    </row>
    <row r="75" spans="1:6" ht="15" x14ac:dyDescent="0.25">
      <c r="A75" s="31"/>
      <c r="B75" s="78"/>
      <c r="C75" s="31"/>
      <c r="D75" s="14" t="str">
        <f>IFERROR(IF(B75="","",(IF(VLOOKUP(B75,'Master DataBase'!$C$2:$E$2000,3,FALSE)=0,"Not Required",(VLOOKUP(B75,'Master DataBase'!$C$2:$E$2000,3,FALSE))))),"Not Available")</f>
        <v/>
      </c>
      <c r="E75" s="14" t="str">
        <f>IFERROR(IF(B75="","",(IF(VLOOKUP(B75,'Master DataBase'!$C$2:$F$2000,4,FALSE)=0,"",(VLOOKUP(B75,'Master DataBase'!$C$2:$F$2000,4,FALSE))))),"")</f>
        <v/>
      </c>
      <c r="F75" s="14" t="str">
        <f t="shared" si="1"/>
        <v/>
      </c>
    </row>
    <row r="76" spans="1:6" ht="15" x14ac:dyDescent="0.25">
      <c r="A76" s="31"/>
      <c r="B76" s="79"/>
      <c r="C76" s="31"/>
      <c r="D76" s="14" t="str">
        <f>IFERROR(IF(B76="","",(IF(VLOOKUP(B76,'Master DataBase'!$C$2:$E$2000,3,FALSE)=0,"Not Required",(VLOOKUP(B76,'Master DataBase'!$C$2:$E$2000,3,FALSE))))),"Not Available")</f>
        <v/>
      </c>
      <c r="E76" s="14" t="str">
        <f>IFERROR(IF(B76="","",(IF(VLOOKUP(B76,'Master DataBase'!$C$2:$F$2000,4,FALSE)=0,"",(VLOOKUP(B76,'Master DataBase'!$C$2:$F$2000,4,FALSE))))),"")</f>
        <v/>
      </c>
      <c r="F76" s="14" t="str">
        <f t="shared" si="1"/>
        <v/>
      </c>
    </row>
    <row r="77" spans="1:6" ht="15" x14ac:dyDescent="0.25">
      <c r="A77" s="31"/>
      <c r="B77" s="79"/>
      <c r="C77" s="31"/>
      <c r="D77" s="14" t="str">
        <f>IFERROR(IF(B77="","",(IF(VLOOKUP(B77,'Master DataBase'!$C$2:$E$2000,3,FALSE)=0,"Not Required",(VLOOKUP(B77,'Master DataBase'!$C$2:$E$2000,3,FALSE))))),"Not Available")</f>
        <v/>
      </c>
      <c r="E77" s="14" t="str">
        <f>IFERROR(IF(B77="","",(IF(VLOOKUP(B77,'Master DataBase'!$C$2:$F$2000,4,FALSE)=0,"",(VLOOKUP(B77,'Master DataBase'!$C$2:$F$2000,4,FALSE))))),"")</f>
        <v/>
      </c>
      <c r="F77" s="14" t="str">
        <f t="shared" si="1"/>
        <v/>
      </c>
    </row>
    <row r="78" spans="1:6" ht="15" x14ac:dyDescent="0.25">
      <c r="A78" s="31"/>
      <c r="B78" s="79"/>
      <c r="C78" s="31"/>
      <c r="D78" s="14" t="str">
        <f>IFERROR(IF(B78="","",(IF(VLOOKUP(B78,'Master DataBase'!$C$2:$E$2000,3,FALSE)=0,"Not Required",(VLOOKUP(B78,'Master DataBase'!$C$2:$E$2000,3,FALSE))))),"Not Available")</f>
        <v/>
      </c>
      <c r="E78" s="14" t="str">
        <f>IFERROR(IF(B78="","",(IF(VLOOKUP(B78,'Master DataBase'!$C$2:$F$2000,4,FALSE)=0,"",(VLOOKUP(B78,'Master DataBase'!$C$2:$F$2000,4,FALSE))))),"")</f>
        <v/>
      </c>
      <c r="F78" s="14" t="str">
        <f t="shared" si="1"/>
        <v/>
      </c>
    </row>
    <row r="79" spans="1:6" ht="15" x14ac:dyDescent="0.25">
      <c r="A79" s="31"/>
      <c r="B79" s="79"/>
      <c r="C79" s="31"/>
      <c r="D79" s="14" t="str">
        <f>IFERROR(IF(B79="","",(IF(VLOOKUP(B79,'Master DataBase'!$C$2:$E$2000,3,FALSE)=0,"Not Required",(VLOOKUP(B79,'Master DataBase'!$C$2:$E$2000,3,FALSE))))),"Not Available")</f>
        <v/>
      </c>
      <c r="E79" s="14" t="str">
        <f>IFERROR(IF(B79="","",(IF(VLOOKUP(B79,'Master DataBase'!$C$2:$F$2000,4,FALSE)=0,"",(VLOOKUP(B79,'Master DataBase'!$C$2:$F$2000,4,FALSE))))),"")</f>
        <v/>
      </c>
      <c r="F79" s="14" t="str">
        <f t="shared" si="1"/>
        <v/>
      </c>
    </row>
    <row r="80" spans="1:6" ht="15" x14ac:dyDescent="0.25">
      <c r="A80" s="31"/>
      <c r="B80" s="79"/>
      <c r="C80" s="31"/>
      <c r="D80" s="14" t="str">
        <f>IFERROR(IF(B80="","",(IF(VLOOKUP(B80,'Master DataBase'!$C$2:$E$2000,3,FALSE)=0,"Not Required",(VLOOKUP(B80,'Master DataBase'!$C$2:$E$2000,3,FALSE))))),"Not Available")</f>
        <v/>
      </c>
      <c r="E80" s="14" t="str">
        <f>IFERROR(IF(B80="","",(IF(VLOOKUP(B80,'Master DataBase'!$C$2:$F$2000,4,FALSE)=0,"",(VLOOKUP(B80,'Master DataBase'!$C$2:$F$2000,4,FALSE))))),"")</f>
        <v/>
      </c>
      <c r="F80" s="14" t="str">
        <f t="shared" si="1"/>
        <v/>
      </c>
    </row>
    <row r="81" spans="1:6" ht="15" x14ac:dyDescent="0.25">
      <c r="A81" s="31"/>
      <c r="B81" s="79"/>
      <c r="C81" s="31"/>
      <c r="D81" s="14" t="str">
        <f>IFERROR(IF(B81="","",(IF(VLOOKUP(B81,'Master DataBase'!$C$2:$E$2000,3,FALSE)=0,"Not Required",(VLOOKUP(B81,'Master DataBase'!$C$2:$E$2000,3,FALSE))))),"Not Available")</f>
        <v/>
      </c>
      <c r="E81" s="14" t="str">
        <f>IFERROR(IF(B81="","",(IF(VLOOKUP(B81,'Master DataBase'!$C$2:$F$2000,4,FALSE)=0,"",(VLOOKUP(B81,'Master DataBase'!$C$2:$F$2000,4,FALSE))))),"")</f>
        <v/>
      </c>
      <c r="F81" s="14" t="str">
        <f t="shared" si="1"/>
        <v/>
      </c>
    </row>
    <row r="82" spans="1:6" ht="15" x14ac:dyDescent="0.25">
      <c r="A82" s="31"/>
      <c r="B82" s="79"/>
      <c r="C82" s="31"/>
      <c r="D82" s="14" t="str">
        <f>IFERROR(IF(B82="","",(IF(VLOOKUP(B82,'Master DataBase'!$C$2:$E$2000,3,FALSE)=0,"Not Required",(VLOOKUP(B82,'Master DataBase'!$C$2:$E$2000,3,FALSE))))),"Not Available")</f>
        <v/>
      </c>
      <c r="E82" s="14" t="str">
        <f>IFERROR(IF(B82="","",(IF(VLOOKUP(B82,'Master DataBase'!$C$2:$F$2000,4,FALSE)=0,"",(VLOOKUP(B82,'Master DataBase'!$C$2:$F$2000,4,FALSE))))),"")</f>
        <v/>
      </c>
      <c r="F82" s="14" t="str">
        <f t="shared" si="1"/>
        <v/>
      </c>
    </row>
    <row r="83" spans="1:6" ht="15" x14ac:dyDescent="0.25">
      <c r="A83" s="31"/>
      <c r="B83" s="79"/>
      <c r="C83" s="31"/>
      <c r="D83" s="14" t="str">
        <f>IFERROR(IF(B83="","",(IF(VLOOKUP(B83,'Master DataBase'!$C$2:$E$2000,3,FALSE)=0,"Not Required",(VLOOKUP(B83,'Master DataBase'!$C$2:$E$2000,3,FALSE))))),"Not Available")</f>
        <v/>
      </c>
      <c r="E83" s="14" t="str">
        <f>IFERROR(IF(B83="","",(IF(VLOOKUP(B83,'Master DataBase'!$C$2:$F$2000,4,FALSE)=0,"",(VLOOKUP(B83,'Master DataBase'!$C$2:$F$2000,4,FALSE))))),"")</f>
        <v/>
      </c>
      <c r="F83" s="14" t="str">
        <f t="shared" si="1"/>
        <v/>
      </c>
    </row>
    <row r="84" spans="1:6" ht="15" x14ac:dyDescent="0.25">
      <c r="A84" s="31"/>
      <c r="B84" s="79"/>
      <c r="C84" s="31"/>
      <c r="D84" s="14" t="str">
        <f>IFERROR(IF(B84="","",(IF(VLOOKUP(B84,'Master DataBase'!$C$2:$E$2000,3,FALSE)=0,"Not Required",(VLOOKUP(B84,'Master DataBase'!$C$2:$E$2000,3,FALSE))))),"Not Available")</f>
        <v/>
      </c>
      <c r="E84" s="14" t="str">
        <f>IFERROR(IF(B84="","",(IF(VLOOKUP(B84,'Master DataBase'!$C$2:$F$2000,4,FALSE)=0,"",(VLOOKUP(B84,'Master DataBase'!$C$2:$F$2000,4,FALSE))))),"")</f>
        <v/>
      </c>
      <c r="F84" s="14" t="str">
        <f t="shared" si="1"/>
        <v/>
      </c>
    </row>
    <row r="85" spans="1:6" ht="15" x14ac:dyDescent="0.25">
      <c r="A85" s="31"/>
      <c r="B85" s="79"/>
      <c r="C85" s="31"/>
      <c r="D85" s="14" t="str">
        <f>IFERROR(IF(B85="","",(IF(VLOOKUP(B85,'Master DataBase'!$C$2:$E$2000,3,FALSE)=0,"Not Required",(VLOOKUP(B85,'Master DataBase'!$C$2:$E$2000,3,FALSE))))),"Not Available")</f>
        <v/>
      </c>
      <c r="E85" s="14" t="str">
        <f>IFERROR(IF(B85="","",(IF(VLOOKUP(B85,'Master DataBase'!$C$2:$F$2000,4,FALSE)=0,"",(VLOOKUP(B85,'Master DataBase'!$C$2:$F$2000,4,FALSE))))),"")</f>
        <v/>
      </c>
      <c r="F85" s="14" t="str">
        <f t="shared" si="1"/>
        <v/>
      </c>
    </row>
    <row r="86" spans="1:6" ht="15" x14ac:dyDescent="0.25">
      <c r="A86" s="31"/>
      <c r="B86" s="79"/>
      <c r="C86" s="31"/>
      <c r="D86" s="14" t="str">
        <f>IFERROR(IF(B86="","",(IF(VLOOKUP(B86,'Master DataBase'!$C$2:$E$2000,3,FALSE)=0,"Not Required",(VLOOKUP(B86,'Master DataBase'!$C$2:$E$2000,3,FALSE))))),"Not Available")</f>
        <v/>
      </c>
      <c r="E86" s="14" t="str">
        <f>IFERROR(IF(B86="","",(IF(VLOOKUP(B86,'Master DataBase'!$C$2:$F$2000,4,FALSE)=0,"",(VLOOKUP(B86,'Master DataBase'!$C$2:$F$2000,4,FALSE))))),"")</f>
        <v/>
      </c>
      <c r="F86" s="14" t="str">
        <f>IF(B86 &lt;&gt;"",1,"")</f>
        <v/>
      </c>
    </row>
    <row r="87" spans="1:6" ht="15" x14ac:dyDescent="0.25">
      <c r="A87" s="31"/>
      <c r="B87" s="79"/>
      <c r="C87" s="31"/>
      <c r="D87" s="14" t="str">
        <f>IFERROR(IF(B87="","",(IF(VLOOKUP(B87,'Master DataBase'!$C$2:$E$2000,3,FALSE)=0,"Not Required",(VLOOKUP(B87,'Master DataBase'!$C$2:$E$2000,3,FALSE))))),"Not Available")</f>
        <v/>
      </c>
      <c r="E87" s="14" t="str">
        <f>IFERROR(IF(B87="","",(IF(VLOOKUP(B87,'Master DataBase'!$C$2:$F$2000,4,FALSE)=0,"",(VLOOKUP(B87,'Master DataBase'!$C$2:$F$2000,4,FALSE))))),"")</f>
        <v/>
      </c>
      <c r="F87" s="14" t="str">
        <f t="shared" si="1"/>
        <v/>
      </c>
    </row>
    <row r="88" spans="1:6" ht="15" x14ac:dyDescent="0.25">
      <c r="A88" s="31"/>
      <c r="B88" s="79"/>
      <c r="C88" s="31"/>
      <c r="D88" s="14" t="str">
        <f>IFERROR(IF(B88="","",(IF(VLOOKUP(B88,'Master DataBase'!$C$2:$E$2000,3,FALSE)=0,"Not Required",(VLOOKUP(B88,'Master DataBase'!$C$2:$E$2000,3,FALSE))))),"Not Available")</f>
        <v/>
      </c>
      <c r="E88" s="14" t="str">
        <f>IFERROR(IF(B88="","",(IF(VLOOKUP(B88,'Master DataBase'!$C$2:$F$2000,4,FALSE)=0,"",(VLOOKUP(B88,'Master DataBase'!$C$2:$F$2000,4,FALSE))))),"")</f>
        <v/>
      </c>
      <c r="F88" s="14" t="str">
        <f t="shared" si="1"/>
        <v/>
      </c>
    </row>
    <row r="89" spans="1:6" ht="15" x14ac:dyDescent="0.25">
      <c r="A89" s="31"/>
      <c r="B89" s="79"/>
      <c r="C89" s="31"/>
      <c r="D89" s="14" t="str">
        <f>IFERROR(IF(B89="","",(IF(VLOOKUP(B89,'Master DataBase'!$C$2:$E$2000,3,FALSE)=0,"Not Required",(VLOOKUP(B89,'Master DataBase'!$C$2:$E$2000,3,FALSE))))),"Not Available")</f>
        <v/>
      </c>
      <c r="E89" s="14" t="str">
        <f>IFERROR(IF(B89="","",(IF(VLOOKUP(B89,'Master DataBase'!$C$2:$F$2000,4,FALSE)=0,"",(VLOOKUP(B89,'Master DataBase'!$C$2:$F$2000,4,FALSE))))),"")</f>
        <v/>
      </c>
      <c r="F89" s="14" t="str">
        <f t="shared" si="1"/>
        <v/>
      </c>
    </row>
    <row r="90" spans="1:6" ht="15" x14ac:dyDescent="0.25">
      <c r="A90" s="31"/>
      <c r="B90" s="79"/>
      <c r="C90" s="31"/>
      <c r="D90" s="14" t="str">
        <f>IFERROR(IF(B90="","",(IF(VLOOKUP(B90,'Master DataBase'!$C$2:$E$2000,3,FALSE)=0,"Not Required",(VLOOKUP(B90,'Master DataBase'!$C$2:$E$2000,3,FALSE))))),"Not Available")</f>
        <v/>
      </c>
      <c r="E90" s="14" t="str">
        <f>IFERROR(IF(B90="","",(IF(VLOOKUP(B90,'Master DataBase'!$C$2:$F$2000,4,FALSE)=0,"",(VLOOKUP(B90,'Master DataBase'!$C$2:$F$2000,4,FALSE))))),"")</f>
        <v/>
      </c>
      <c r="F90" s="14" t="str">
        <f t="shared" si="1"/>
        <v/>
      </c>
    </row>
    <row r="91" spans="1:6" ht="15" x14ac:dyDescent="0.25">
      <c r="A91" s="31"/>
      <c r="B91" s="79"/>
      <c r="C91" s="31"/>
      <c r="D91" s="14" t="str">
        <f>IFERROR(IF(B91="","",(IF(VLOOKUP(B91,'Master DataBase'!$C$2:$E$2000,3,FALSE)=0,"Not Required",(VLOOKUP(B91,'Master DataBase'!$C$2:$E$2000,3,FALSE))))),"Not Available")</f>
        <v/>
      </c>
      <c r="E91" s="14" t="str">
        <f>IFERROR(IF(B91="","",(IF(VLOOKUP(B91,'Master DataBase'!$C$2:$F$2000,4,FALSE)=0,"",(VLOOKUP(B91,'Master DataBase'!$C$2:$F$2000,4,FALSE))))),"")</f>
        <v/>
      </c>
      <c r="F91" s="14" t="str">
        <f t="shared" si="1"/>
        <v/>
      </c>
    </row>
    <row r="92" spans="1:6" ht="15" x14ac:dyDescent="0.25">
      <c r="A92" s="31"/>
      <c r="B92" s="79"/>
      <c r="C92" s="31"/>
      <c r="D92" s="14" t="str">
        <f>IFERROR(IF(B92="","",(IF(VLOOKUP(B92,'Master DataBase'!$C$2:$E$2000,3,FALSE)=0,"Not Required",(VLOOKUP(B92,'Master DataBase'!$C$2:$E$2000,3,FALSE))))),"Not Available")</f>
        <v/>
      </c>
      <c r="E92" s="14" t="str">
        <f>IFERROR(IF(B92="","",(IF(VLOOKUP(B92,'Master DataBase'!$C$2:$F$2000,4,FALSE)=0,"",(VLOOKUP(B92,'Master DataBase'!$C$2:$F$2000,4,FALSE))))),"")</f>
        <v/>
      </c>
      <c r="F92" s="14" t="str">
        <f t="shared" si="1"/>
        <v/>
      </c>
    </row>
    <row r="93" spans="1:6" x14ac:dyDescent="0.25">
      <c r="A93" s="31"/>
      <c r="B93" s="32"/>
      <c r="C93" s="31"/>
      <c r="D93" s="14" t="str">
        <f>IFERROR(IF(B93="","",(IF(VLOOKUP(B93,'Master DataBase'!$C$2:$E$2000,3,FALSE)=0,"Not Required",(VLOOKUP(B93,'Master DataBase'!$C$2:$E$2000,3,FALSE))))),"Not Available")</f>
        <v/>
      </c>
      <c r="E93" s="14" t="str">
        <f>IFERROR(IF(B93="","",(IF(VLOOKUP(B93,'Master DataBase'!$C$2:$F$2000,4,FALSE)=0,"",(VLOOKUP(B93,'Master DataBase'!$C$2:$F$2000,4,FALSE))))),"")</f>
        <v/>
      </c>
      <c r="F93" s="14" t="str">
        <f t="shared" si="1"/>
        <v/>
      </c>
    </row>
    <row r="94" spans="1:6" x14ac:dyDescent="0.25">
      <c r="A94" s="31"/>
      <c r="B94" s="32"/>
      <c r="C94" s="31"/>
      <c r="D94" s="14" t="str">
        <f>IFERROR(IF(B94="","",(IF(VLOOKUP(B94,'Master DataBase'!$C$2:$E$2000,3,FALSE)=0,"Not Required",(VLOOKUP(B94,'Master DataBase'!$C$2:$E$2000,3,FALSE))))),"Not Available")</f>
        <v/>
      </c>
      <c r="E94" s="14" t="str">
        <f>IFERROR(IF(B94="","",(IF(VLOOKUP(B94,'Master DataBase'!$C$2:$F$2000,4,FALSE)=0,"",(VLOOKUP(B94,'Master DataBase'!$C$2:$F$2000,4,FALSE))))),"")</f>
        <v/>
      </c>
      <c r="F94" s="14" t="str">
        <f t="shared" si="1"/>
        <v/>
      </c>
    </row>
    <row r="95" spans="1:6" x14ac:dyDescent="0.25">
      <c r="A95" s="31"/>
      <c r="B95" s="32"/>
      <c r="C95" s="31"/>
      <c r="D95" s="14" t="str">
        <f>IFERROR(IF(B95="","",(IF(VLOOKUP(B95,'Master DataBase'!$C$2:$E$2000,3,FALSE)=0,"Not Required",(VLOOKUP(B95,'Master DataBase'!$C$2:$E$2000,3,FALSE))))),"Not Available")</f>
        <v/>
      </c>
      <c r="E95" s="14" t="str">
        <f>IFERROR(IF(B95="","",(IF(VLOOKUP(B95,'Master DataBase'!$C$2:$F$2000,4,FALSE)=0,"",(VLOOKUP(B95,'Master DataBase'!$C$2:$F$2000,4,FALSE))))),"")</f>
        <v/>
      </c>
      <c r="F95" s="14" t="str">
        <f t="shared" si="1"/>
        <v/>
      </c>
    </row>
    <row r="96" spans="1:6" x14ac:dyDescent="0.25">
      <c r="A96" s="31"/>
      <c r="B96" s="32"/>
      <c r="C96" s="31"/>
      <c r="D96" s="14" t="str">
        <f>IFERROR(IF(B96="","",(IF(VLOOKUP(B96,'Master DataBase'!$C$2:$E$2000,3,FALSE)=0,"Not Required",(VLOOKUP(B96,'Master DataBase'!$C$2:$E$2000,3,FALSE))))),"Not Available")</f>
        <v/>
      </c>
      <c r="E96" s="14" t="str">
        <f>IFERROR(IF(B96="","",(IF(VLOOKUP(B96,'Master DataBase'!$C$2:$F$2000,4,FALSE)=0,"",(VLOOKUP(B96,'Master DataBase'!$C$2:$F$2000,4,FALSE))))),"")</f>
        <v/>
      </c>
      <c r="F96" s="14" t="str">
        <f t="shared" si="1"/>
        <v/>
      </c>
    </row>
    <row r="97" spans="1:6" x14ac:dyDescent="0.25">
      <c r="A97" s="31"/>
      <c r="B97" s="31"/>
      <c r="C97" s="31"/>
      <c r="D97" s="14" t="str">
        <f>IFERROR(IF(B97="","",(IF(VLOOKUP(B97,'Master DataBase'!$C$2:$E$2000,3,FALSE)=0,"Not Required",(VLOOKUP(B97,'Master DataBase'!$C$2:$E$2000,3,FALSE))))),"Not Available")</f>
        <v/>
      </c>
      <c r="E97" s="14" t="str">
        <f>IFERROR(IF(B97="","",(IF(VLOOKUP(B97,'Master DataBase'!$C$2:$F$2000,4,FALSE)=0,"",(VLOOKUP(B97,'Master DataBase'!$C$2:$F$2000,4,FALSE))))),"")</f>
        <v/>
      </c>
      <c r="F97" s="14" t="str">
        <f t="shared" si="1"/>
        <v/>
      </c>
    </row>
    <row r="98" spans="1:6" x14ac:dyDescent="0.25">
      <c r="A98" s="31"/>
      <c r="B98" s="32"/>
      <c r="C98" s="31"/>
      <c r="D98" s="14" t="str">
        <f>IFERROR(IF(B98="","",(IF(VLOOKUP(B98,'Master DataBase'!$C$2:$E$2000,3,FALSE)=0,"Not Required",(VLOOKUP(B98,'Master DataBase'!$C$2:$E$2000,3,FALSE))))),"Not Available")</f>
        <v/>
      </c>
      <c r="E98" s="14" t="str">
        <f>IFERROR(IF(B98="","",(IF(VLOOKUP(B98,'Master DataBase'!$C$2:$F$2000,4,FALSE)=0,"",(VLOOKUP(B98,'Master DataBase'!$C$2:$F$2000,4,FALSE))))),"")</f>
        <v/>
      </c>
      <c r="F98" s="14" t="str">
        <f>IF(B98 &lt;&gt;"",1,"")</f>
        <v/>
      </c>
    </row>
    <row r="99" spans="1:6" x14ac:dyDescent="0.25">
      <c r="D99" s="15" t="s">
        <v>1328</v>
      </c>
    </row>
  </sheetData>
  <sheetProtection algorithmName="SHA-512" hashValue="MoEtkyVQ6X+ky1/8ByQhLoFGWil9Swg9Hh7cXL8QJIOeaBN0clNUvLqQgXCIjUjuIdhR1g7rDRxG+4cmVp3KxQ==" saltValue="Iy2A/YcAYD1/+s948UQCNQ==" spinCount="100000" sheet="1" selectLockedCells="1"/>
  <protectedRanges>
    <protectedRange sqref="D3:F98" name="Range1"/>
  </protectedRange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10" zoomScale="80" zoomScaleNormal="80" workbookViewId="0">
      <selection activeCell="L44" sqref="L44"/>
    </sheetView>
  </sheetViews>
  <sheetFormatPr defaultColWidth="8.7109375" defaultRowHeight="17.25" x14ac:dyDescent="0.3"/>
  <cols>
    <col min="1" max="1" width="29.28515625" style="8" customWidth="1"/>
    <col min="2" max="2" width="55.140625" style="8" bestFit="1" customWidth="1"/>
    <col min="3" max="3" width="8.42578125" style="41" bestFit="1" customWidth="1"/>
    <col min="4" max="4" width="52.85546875" style="8" customWidth="1"/>
    <col min="5" max="16384" width="8.7109375" style="8"/>
  </cols>
  <sheetData>
    <row r="1" spans="1:6" x14ac:dyDescent="0.3">
      <c r="A1" s="6" t="s">
        <v>1329</v>
      </c>
      <c r="B1" s="6" t="s">
        <v>1330</v>
      </c>
      <c r="C1" s="7" t="s">
        <v>1331</v>
      </c>
      <c r="D1" s="7" t="s">
        <v>1357</v>
      </c>
    </row>
    <row r="2" spans="1:6" x14ac:dyDescent="0.3">
      <c r="A2" s="33" t="s">
        <v>1269</v>
      </c>
      <c r="B2" s="33" t="s">
        <v>1355</v>
      </c>
      <c r="C2" s="39">
        <f>SUMIF('Fleet Details'!$D$2:$D$98,"90.KIT-OL-001",'Fleet Details'!$F$2:$F$98)</f>
        <v>7</v>
      </c>
      <c r="D2" s="43" t="str">
        <f>IF(C2&gt;=1,VLOOKUP(A2,'Master DataBase'!$E$2:$G$2000,3,FALSE),"")</f>
        <v>YES</v>
      </c>
    </row>
    <row r="3" spans="1:6" x14ac:dyDescent="0.3">
      <c r="A3" s="33" t="s">
        <v>1270</v>
      </c>
      <c r="B3" s="33" t="s">
        <v>1356</v>
      </c>
      <c r="C3" s="39">
        <f>SUMIF('Fleet Details'!$D$2:$D$98,"90.KIT-OL-002",'Fleet Details'!$F$2:$F$98)</f>
        <v>1</v>
      </c>
      <c r="D3" s="43" t="str">
        <f>IF(C3&gt;=1,VLOOKUP(A3,'Master DataBase'!$E$2:$G$2000,3,FALSE),"")</f>
        <v>YES</v>
      </c>
    </row>
    <row r="4" spans="1:6" x14ac:dyDescent="0.3">
      <c r="A4" s="33" t="s">
        <v>1271</v>
      </c>
      <c r="B4" s="33" t="s">
        <v>849</v>
      </c>
      <c r="C4" s="39">
        <f>SUMIF('Fleet Details'!$D$2:$D$98,"90.KIT-OL-003",'Fleet Details'!$F$2:$F$98)</f>
        <v>0</v>
      </c>
      <c r="D4" s="43" t="str">
        <f>IF(C4&gt;=1,VLOOKUP(A4,'Master DataBase'!$E$2:$G$2000,3,FALSE),"")</f>
        <v/>
      </c>
    </row>
    <row r="5" spans="1:6" x14ac:dyDescent="0.3">
      <c r="A5" s="33" t="s">
        <v>1272</v>
      </c>
      <c r="B5" s="33" t="s">
        <v>850</v>
      </c>
      <c r="C5" s="39">
        <f>SUMIF('Fleet Details'!$D$2:$D$98,"90.KIT-OL-004",'Fleet Details'!$F$2:$F$98)</f>
        <v>0</v>
      </c>
      <c r="D5" s="43" t="str">
        <f>IF(C5&gt;=1,VLOOKUP(A5,'Master DataBase'!$E$2:$G$2000,3,FALSE),"")</f>
        <v/>
      </c>
    </row>
    <row r="6" spans="1:6" x14ac:dyDescent="0.3">
      <c r="A6" s="33" t="s">
        <v>1273</v>
      </c>
      <c r="B6" s="33" t="s">
        <v>1231</v>
      </c>
      <c r="C6" s="39">
        <f>SUMIF('Fleet Details'!$D$2:$D$98,"90.KIT-OL-005",'Fleet Details'!$F$2:$F$98)</f>
        <v>1</v>
      </c>
      <c r="D6" s="43" t="str">
        <f>IF(C6&gt;=1,VLOOKUP(A6,'Master DataBase'!$E$2:$G$2000,3,FALSE),"")</f>
        <v>NO</v>
      </c>
    </row>
    <row r="7" spans="1:6" x14ac:dyDescent="0.3">
      <c r="A7" s="33" t="s">
        <v>1274</v>
      </c>
      <c r="B7" s="33" t="s">
        <v>852</v>
      </c>
      <c r="C7" s="39">
        <f>SUMIF('Fleet Details'!$D$2:$D$98,"90.KIT-OL-006",'Fleet Details'!$F$2:$F$98)</f>
        <v>2</v>
      </c>
      <c r="D7" s="43" t="str">
        <f>IF(C7&gt;=1,VLOOKUP(A7,'Master DataBase'!$E$2:$G$2000,3,FALSE),"")</f>
        <v>YES</v>
      </c>
    </row>
    <row r="8" spans="1:6" x14ac:dyDescent="0.3">
      <c r="A8" s="33" t="s">
        <v>1275</v>
      </c>
      <c r="B8" s="33" t="s">
        <v>851</v>
      </c>
      <c r="C8" s="39">
        <f>SUMIF('Fleet Details'!$D$2:$D$98,"90.KIT-OL-007",'Fleet Details'!$F$2:$F$98)</f>
        <v>0</v>
      </c>
      <c r="D8" s="43" t="str">
        <f>IF(C8&gt;=1,VLOOKUP(A8,'Master DataBase'!$E$2:$G$2000,3,FALSE),"")</f>
        <v/>
      </c>
      <c r="F8" s="34"/>
    </row>
    <row r="9" spans="1:6" x14ac:dyDescent="0.3">
      <c r="A9" s="33" t="s">
        <v>1276</v>
      </c>
      <c r="B9" s="33" t="s">
        <v>853</v>
      </c>
      <c r="C9" s="39">
        <f>SUMIF('Fleet Details'!$D$2:$D$98,"90.KIT-OL-008",'Fleet Details'!$F$2:$F$98)</f>
        <v>0</v>
      </c>
      <c r="D9" s="43" t="str">
        <f>IF(C9&gt;=1,VLOOKUP(A9,'Master DataBase'!$E$2:$G$2000,3,FALSE),"")</f>
        <v/>
      </c>
    </row>
    <row r="10" spans="1:6" x14ac:dyDescent="0.3">
      <c r="A10" s="33" t="s">
        <v>1277</v>
      </c>
      <c r="B10" s="33" t="s">
        <v>854</v>
      </c>
      <c r="C10" s="39">
        <f>SUMIF('Fleet Details'!$D$2:$D$98,"90.KIT-OL-009",'Fleet Details'!$F$2:$F$98)</f>
        <v>0</v>
      </c>
      <c r="D10" s="43" t="str">
        <f>IF(C10&gt;=1,VLOOKUP(A10,'Master DataBase'!$E$2:$G$2000,3,FALSE),"")</f>
        <v/>
      </c>
    </row>
    <row r="11" spans="1:6" x14ac:dyDescent="0.3">
      <c r="A11" s="33" t="s">
        <v>1278</v>
      </c>
      <c r="B11" s="33" t="s">
        <v>1232</v>
      </c>
      <c r="C11" s="39">
        <f>SUMIF('Fleet Details'!$D$2:$D$98,"90.KIT-OL-010",'Fleet Details'!$F$2:$F$98)</f>
        <v>1</v>
      </c>
      <c r="D11" s="43" t="str">
        <f>IF(C11&gt;=1,VLOOKUP(A11,'Master DataBase'!$E$2:$G$2000,3,FALSE),"")</f>
        <v>YES</v>
      </c>
    </row>
    <row r="12" spans="1:6" x14ac:dyDescent="0.3">
      <c r="A12" s="33" t="s">
        <v>1279</v>
      </c>
      <c r="B12" s="33" t="s">
        <v>1233</v>
      </c>
      <c r="C12" s="39">
        <f>SUMIF('Fleet Details'!$D$2:$D$98,"90.KIT-OL-011",'Fleet Details'!$F$2:$F$98)</f>
        <v>1</v>
      </c>
      <c r="D12" s="43" t="str">
        <f>IF(C12&gt;=1,VLOOKUP(A12,'Master DataBase'!$E$2:$G$2000,3,FALSE),"")</f>
        <v>YES</v>
      </c>
    </row>
    <row r="13" spans="1:6" x14ac:dyDescent="0.3">
      <c r="A13" s="35" t="s">
        <v>1280</v>
      </c>
      <c r="B13" s="35" t="s">
        <v>1234</v>
      </c>
      <c r="C13" s="39">
        <f>SUMIF('Fleet Details'!$D$2:$D$98,"90.KIT-PE-001",'Fleet Details'!$F$2:$F$98)</f>
        <v>0</v>
      </c>
      <c r="D13" s="43" t="str">
        <f>IF(C13&gt;=1,VLOOKUP(A13,'Master DataBase'!$E$2:$G$2000,3,FALSE),"")</f>
        <v/>
      </c>
    </row>
    <row r="14" spans="1:6" x14ac:dyDescent="0.3">
      <c r="A14" s="35" t="s">
        <v>1281</v>
      </c>
      <c r="B14" s="35" t="s">
        <v>1235</v>
      </c>
      <c r="C14" s="39">
        <f>SUMIF('Fleet Details'!$D$2:$D$98,"90.KIT-PE-002",'Fleet Details'!$F$2:$F$98)</f>
        <v>0</v>
      </c>
      <c r="D14" s="43" t="str">
        <f>IF(C14&gt;=1,VLOOKUP(A14,'Master DataBase'!$E$2:$G$2000,3,FALSE),"")</f>
        <v/>
      </c>
    </row>
    <row r="15" spans="1:6" x14ac:dyDescent="0.3">
      <c r="A15" s="36" t="s">
        <v>1282</v>
      </c>
      <c r="B15" s="36" t="s">
        <v>1236</v>
      </c>
      <c r="C15" s="39">
        <f>SUMIF('Fleet Details'!$D$2:$D$98,"90.KIT-PE-003",'Fleet Details'!$F$2:$F$98)</f>
        <v>0</v>
      </c>
      <c r="D15" s="43" t="str">
        <f>IF(C15&gt;=1,VLOOKUP(A15,'Master DataBase'!$E$2:$G$2000,3,FALSE),"")</f>
        <v/>
      </c>
    </row>
    <row r="16" spans="1:6" x14ac:dyDescent="0.3">
      <c r="A16" s="35" t="s">
        <v>1283</v>
      </c>
      <c r="B16" s="35" t="s">
        <v>1237</v>
      </c>
      <c r="C16" s="39">
        <f>SUMIF('Fleet Details'!$D$2:$D$98,"90.KIT-PE-004",'Fleet Details'!$F$2:$F$98)</f>
        <v>0</v>
      </c>
      <c r="D16" s="43" t="str">
        <f>IF(C16&gt;=1,VLOOKUP(A16,'Master DataBase'!$E$2:$G$2000,3,FALSE),"")</f>
        <v/>
      </c>
    </row>
    <row r="17" spans="1:4" x14ac:dyDescent="0.3">
      <c r="A17" s="35" t="s">
        <v>1284</v>
      </c>
      <c r="B17" s="35" t="s">
        <v>1238</v>
      </c>
      <c r="C17" s="39">
        <f>SUMIF('Fleet Details'!$D$2:$D$98,"90.KIT-PE-005",'Fleet Details'!$F$2:$F$98)</f>
        <v>5</v>
      </c>
      <c r="D17" s="43" t="str">
        <f>IF(C17&gt;=1,VLOOKUP(A17,'Master DataBase'!$E$2:$G$2000,3,FALSE),"")</f>
        <v>NO</v>
      </c>
    </row>
    <row r="18" spans="1:4" x14ac:dyDescent="0.3">
      <c r="A18" s="37" t="s">
        <v>1285</v>
      </c>
      <c r="B18" s="37" t="s">
        <v>1239</v>
      </c>
      <c r="C18" s="39">
        <f>SUMIF('Fleet Details'!$D$2:$D$98,"90.KIT-PE-006",'Fleet Details'!$F$2:$F$98)</f>
        <v>0</v>
      </c>
      <c r="D18" s="43" t="str">
        <f>IF(C18&gt;=1,VLOOKUP(A18,'Master DataBase'!$E$2:$G$2000,3,FALSE),"")</f>
        <v/>
      </c>
    </row>
    <row r="19" spans="1:4" x14ac:dyDescent="0.3">
      <c r="A19" s="35" t="s">
        <v>1286</v>
      </c>
      <c r="B19" s="35" t="s">
        <v>1240</v>
      </c>
      <c r="C19" s="39">
        <f>SUMIF('Fleet Details'!$D$2:$D$98,"90.KIT-PE-007",'Fleet Details'!$F$2:$F$98)</f>
        <v>0</v>
      </c>
      <c r="D19" s="43" t="str">
        <f>IF(C19&gt;=1,VLOOKUP(A19,'Master DataBase'!$E$2:$G$2000,3,FALSE),"")</f>
        <v/>
      </c>
    </row>
    <row r="20" spans="1:4" x14ac:dyDescent="0.3">
      <c r="A20" s="35" t="s">
        <v>1287</v>
      </c>
      <c r="B20" s="35" t="s">
        <v>1241</v>
      </c>
      <c r="C20" s="39">
        <f>SUMIF('Fleet Details'!$D$2:$D$98,"90.KIT-PE-008",'Fleet Details'!$F$2:$F$98)</f>
        <v>0</v>
      </c>
      <c r="D20" s="43" t="str">
        <f>IF(C20&gt;=1,VLOOKUP(A20,'Master DataBase'!$E$2:$G$2000,3,FALSE),"")</f>
        <v/>
      </c>
    </row>
    <row r="21" spans="1:4" x14ac:dyDescent="0.3">
      <c r="A21" s="35" t="s">
        <v>1288</v>
      </c>
      <c r="B21" s="35" t="s">
        <v>1242</v>
      </c>
      <c r="C21" s="39">
        <f>SUMIF('Fleet Details'!$D$2:$D$98,"90.KIT-PE-009",'Fleet Details'!$F$2:$F$98)</f>
        <v>0</v>
      </c>
      <c r="D21" s="43" t="str">
        <f>IF(C21&gt;=1,VLOOKUP(A21,'Master DataBase'!$E$2:$G$2000,3,FALSE),"")</f>
        <v/>
      </c>
    </row>
    <row r="22" spans="1:4" x14ac:dyDescent="0.3">
      <c r="A22" s="35" t="s">
        <v>1289</v>
      </c>
      <c r="B22" s="35" t="s">
        <v>1243</v>
      </c>
      <c r="C22" s="39">
        <f>SUMIF('Fleet Details'!$D$2:$D$98,"90.KIT-PE-010",'Fleet Details'!$F$2:$F$98)</f>
        <v>0</v>
      </c>
      <c r="D22" s="43" t="str">
        <f>IF(C22&gt;=1,VLOOKUP(A22,'Master DataBase'!$E$2:$G$2000,3,FALSE),"")</f>
        <v/>
      </c>
    </row>
    <row r="23" spans="1:4" x14ac:dyDescent="0.3">
      <c r="A23" s="35" t="s">
        <v>1290</v>
      </c>
      <c r="B23" s="35" t="s">
        <v>1244</v>
      </c>
      <c r="C23" s="39">
        <f>SUMIF('Fleet Details'!$D$2:$D$98,"90.KIT-PE-011",'Fleet Details'!$F$2:$F$98)</f>
        <v>0</v>
      </c>
      <c r="D23" s="43" t="str">
        <f>IF(C23&gt;=1,VLOOKUP(A23,'Master DataBase'!$E$2:$G$2000,3,FALSE),"")</f>
        <v/>
      </c>
    </row>
    <row r="24" spans="1:4" x14ac:dyDescent="0.3">
      <c r="A24" s="35" t="s">
        <v>1291</v>
      </c>
      <c r="B24" s="35" t="s">
        <v>1245</v>
      </c>
      <c r="C24" s="39">
        <f>SUMIF('Fleet Details'!$D$2:$D$98,"90.KIT-PE-012",'Fleet Details'!$F$2:$F$98)</f>
        <v>0</v>
      </c>
      <c r="D24" s="43" t="str">
        <f>IF(C24&gt;=1,VLOOKUP(A24,'Master DataBase'!$E$2:$G$2000,3,FALSE),"")</f>
        <v/>
      </c>
    </row>
    <row r="25" spans="1:4" x14ac:dyDescent="0.3">
      <c r="A25" s="37" t="s">
        <v>1292</v>
      </c>
      <c r="B25" s="37" t="s">
        <v>1239</v>
      </c>
      <c r="C25" s="39">
        <f>SUMIF('Fleet Details'!$D$2:$D$98,"90.KIT-PE-013",'Fleet Details'!$F$2:$F$98)</f>
        <v>0</v>
      </c>
      <c r="D25" s="43" t="str">
        <f>IF(C25&gt;=1,VLOOKUP(A25,'Master DataBase'!$E$2:$G$2000,3,FALSE),"")</f>
        <v/>
      </c>
    </row>
    <row r="26" spans="1:4" x14ac:dyDescent="0.3">
      <c r="A26" s="37" t="s">
        <v>1293</v>
      </c>
      <c r="B26" s="37" t="s">
        <v>1239</v>
      </c>
      <c r="C26" s="39">
        <f>SUMIF('Fleet Details'!$D$2:$D$98,"90.KIT-PE-014",'Fleet Details'!$F$2:$F$98)</f>
        <v>0</v>
      </c>
      <c r="D26" s="43" t="str">
        <f>IF(C26&gt;=1,VLOOKUP(A26,'Master DataBase'!$E$2:$G$2000,3,FALSE),"")</f>
        <v/>
      </c>
    </row>
    <row r="27" spans="1:4" x14ac:dyDescent="0.3">
      <c r="A27" s="35" t="s">
        <v>1294</v>
      </c>
      <c r="B27" s="35" t="s">
        <v>1246</v>
      </c>
      <c r="C27" s="39">
        <f>SUMIF('Fleet Details'!$D$2:$D$98,"90.KIT-PE-015",'Fleet Details'!$F$2:$F$98)</f>
        <v>0</v>
      </c>
      <c r="D27" s="43" t="str">
        <f>IF(C27&gt;=1,VLOOKUP(A27,'Master DataBase'!$E$2:$G$2000,3,FALSE),"")</f>
        <v/>
      </c>
    </row>
    <row r="28" spans="1:4" x14ac:dyDescent="0.3">
      <c r="A28" s="35" t="s">
        <v>1295</v>
      </c>
      <c r="B28" s="35" t="s">
        <v>1247</v>
      </c>
      <c r="C28" s="39">
        <f>SUMIF('Fleet Details'!$D$2:$D$98,"90.KIT-PE-016",'Fleet Details'!$F$2:$F$98)</f>
        <v>0</v>
      </c>
      <c r="D28" s="43" t="str">
        <f>IF(C28&gt;=1,VLOOKUP(A28,'Master DataBase'!$E$2:$G$2000,3,FALSE),"")</f>
        <v/>
      </c>
    </row>
    <row r="29" spans="1:4" x14ac:dyDescent="0.3">
      <c r="A29" s="35" t="s">
        <v>1296</v>
      </c>
      <c r="B29" s="35" t="s">
        <v>1248</v>
      </c>
      <c r="C29" s="39">
        <f>SUMIF('Fleet Details'!$D$2:$D$98,"90.KIT-PE-017",'Fleet Details'!$F$2:$F$98)</f>
        <v>0</v>
      </c>
      <c r="D29" s="43" t="str">
        <f>IF(C29&gt;=1,VLOOKUP(A29,'Master DataBase'!$E$2:$G$2000,3,FALSE),"")</f>
        <v/>
      </c>
    </row>
    <row r="30" spans="1:4" x14ac:dyDescent="0.3">
      <c r="A30" s="35" t="s">
        <v>1297</v>
      </c>
      <c r="B30" s="35" t="s">
        <v>1249</v>
      </c>
      <c r="C30" s="39">
        <f>SUMIF('Fleet Details'!$D$2:$D$98,"90.KIT-PE-018",'Fleet Details'!$F$2:$F$98)</f>
        <v>0</v>
      </c>
      <c r="D30" s="43" t="str">
        <f>IF(C30&gt;=1,VLOOKUP(A30,'Master DataBase'!$E$2:$G$2000,3,FALSE),"")</f>
        <v/>
      </c>
    </row>
    <row r="31" spans="1:4" x14ac:dyDescent="0.3">
      <c r="A31" s="35" t="s">
        <v>1321</v>
      </c>
      <c r="B31" s="35" t="s">
        <v>1323</v>
      </c>
      <c r="C31" s="39">
        <f>SUMIF('Fleet Details'!$D$2:$D$98,"90.KIT-PE-019",'Fleet Details'!$F$2:$F$98)</f>
        <v>0</v>
      </c>
      <c r="D31" s="43" t="str">
        <f>IF(C31&gt;=1,VLOOKUP(A31,'Master DataBase'!$E$2:$G$2000,3,FALSE),"")</f>
        <v/>
      </c>
    </row>
    <row r="32" spans="1:4" x14ac:dyDescent="0.3">
      <c r="A32" s="35" t="s">
        <v>1322</v>
      </c>
      <c r="B32" s="35" t="s">
        <v>1324</v>
      </c>
      <c r="C32" s="39">
        <f>SUMIF('Fleet Details'!$D$2:$D$98,"90.KIT-PE-020",'Fleet Details'!$F$2:$F$98)</f>
        <v>0</v>
      </c>
      <c r="D32" s="43" t="str">
        <f>IF(C32&gt;=1,VLOOKUP(A32,'Master DataBase'!$E$2:$G$2000,3,FALSE),"")</f>
        <v/>
      </c>
    </row>
    <row r="33" spans="1:4" x14ac:dyDescent="0.3">
      <c r="A33" s="35" t="s">
        <v>1298</v>
      </c>
      <c r="B33" s="35" t="s">
        <v>1250</v>
      </c>
      <c r="C33" s="39">
        <f>SUMIF('Fleet Details'!$D$2:$D$98,"90.KIT-FU-001",'Fleet Details'!$F$2:$F$98)</f>
        <v>0</v>
      </c>
      <c r="D33" s="43" t="str">
        <f>IF(C33&gt;=1,VLOOKUP(A33,'Master DataBase'!$E$2:$G$2000,3,FALSE),"")</f>
        <v/>
      </c>
    </row>
    <row r="34" spans="1:4" x14ac:dyDescent="0.3">
      <c r="A34" s="35" t="s">
        <v>1299</v>
      </c>
      <c r="B34" s="35" t="s">
        <v>1251</v>
      </c>
      <c r="C34" s="39">
        <f>SUMIF('Fleet Details'!$D$2:$D$98,"90.KIT-FU-002",'Fleet Details'!$F$2:$F$98)</f>
        <v>0</v>
      </c>
      <c r="D34" s="43" t="str">
        <f>IF(C34&gt;=1,VLOOKUP(A34,'Master DataBase'!$E$2:$G$2000,3,FALSE),"")</f>
        <v/>
      </c>
    </row>
    <row r="35" spans="1:4" x14ac:dyDescent="0.3">
      <c r="A35" s="35" t="s">
        <v>1300</v>
      </c>
      <c r="B35" s="35" t="s">
        <v>1252</v>
      </c>
      <c r="C35" s="39">
        <f>SUMIF('Fleet Details'!$D$2:$D$98,"90.KIT-FU-003",'Fleet Details'!$F$2:$F$98)</f>
        <v>0</v>
      </c>
      <c r="D35" s="43" t="str">
        <f>IF(C35&gt;=1,VLOOKUP(A35,'Master DataBase'!$E$2:$G$2000,3,FALSE),"")</f>
        <v/>
      </c>
    </row>
    <row r="36" spans="1:4" x14ac:dyDescent="0.3">
      <c r="A36" s="35" t="s">
        <v>1301</v>
      </c>
      <c r="B36" s="35" t="s">
        <v>1253</v>
      </c>
      <c r="C36" s="39">
        <f>SUMIF('Fleet Details'!$D$2:$D$98,"90.KIT-FU-004",'Fleet Details'!$F$2:$F$98)</f>
        <v>0</v>
      </c>
      <c r="D36" s="43" t="str">
        <f>IF(C36&gt;=1,VLOOKUP(A36,'Master DataBase'!$E$2:$G$2000,3,FALSE),"")</f>
        <v/>
      </c>
    </row>
    <row r="37" spans="1:4" x14ac:dyDescent="0.3">
      <c r="A37" s="35" t="s">
        <v>1302</v>
      </c>
      <c r="B37" s="35" t="s">
        <v>1254</v>
      </c>
      <c r="C37" s="39">
        <f>SUMIF('Fleet Details'!$D$2:$D$98,"90.KIT-FU-005",'Fleet Details'!$F$2:$F$98)</f>
        <v>0</v>
      </c>
      <c r="D37" s="43" t="str">
        <f>IF(C37&gt;=1,VLOOKUP(A37,'Master DataBase'!$E$2:$G$2000,3,FALSE),"")</f>
        <v/>
      </c>
    </row>
    <row r="38" spans="1:4" x14ac:dyDescent="0.3">
      <c r="A38" s="35" t="s">
        <v>1303</v>
      </c>
      <c r="B38" s="35" t="s">
        <v>1255</v>
      </c>
      <c r="C38" s="39">
        <f>SUMIF('Fleet Details'!$D$2:$D$98,"90.KIT-FU-006",'Fleet Details'!$F$2:$F$98)</f>
        <v>0</v>
      </c>
      <c r="D38" s="43" t="str">
        <f>IF(C38&gt;=1,VLOOKUP(A38,'Master DataBase'!$E$2:$G$2000,3,FALSE),"")</f>
        <v/>
      </c>
    </row>
    <row r="39" spans="1:4" x14ac:dyDescent="0.3">
      <c r="A39" s="37" t="s">
        <v>1304</v>
      </c>
      <c r="B39" s="37" t="s">
        <v>1239</v>
      </c>
      <c r="C39" s="39">
        <f>SUMIF('Fleet Details'!$D$2:$D$98,"90.KIT-FU-007",'Fleet Details'!$F$2:$F$98)</f>
        <v>0</v>
      </c>
      <c r="D39" s="43" t="str">
        <f>IF(C39&gt;=1,VLOOKUP(A39,'Master DataBase'!$E$2:$G$2000,3,FALSE),"")</f>
        <v/>
      </c>
    </row>
    <row r="40" spans="1:4" x14ac:dyDescent="0.3">
      <c r="A40" s="35" t="s">
        <v>1305</v>
      </c>
      <c r="B40" s="35" t="s">
        <v>1256</v>
      </c>
      <c r="C40" s="39">
        <f>SUMIF('Fleet Details'!$D$2:$D$98,"90.KIT-FU-008",'Fleet Details'!$F$2:$F$98)</f>
        <v>0</v>
      </c>
      <c r="D40" s="43" t="str">
        <f>IF(C40&gt;=1,VLOOKUP(A40,'Master DataBase'!$E$2:$G$2000,3,FALSE),"")</f>
        <v/>
      </c>
    </row>
    <row r="41" spans="1:4" x14ac:dyDescent="0.3">
      <c r="A41" s="37" t="s">
        <v>1306</v>
      </c>
      <c r="B41" s="37" t="s">
        <v>1239</v>
      </c>
      <c r="C41" s="39">
        <f>SUMIF('Fleet Details'!$D$2:$D$98,"90.KIT-FU-009",'Fleet Details'!$F$2:$F$98)</f>
        <v>0</v>
      </c>
      <c r="D41" s="43" t="str">
        <f>IF(C41&gt;=1,VLOOKUP(A41,'Master DataBase'!$E$2:$G$2000,3,FALSE),"")</f>
        <v/>
      </c>
    </row>
    <row r="42" spans="1:4" x14ac:dyDescent="0.3">
      <c r="A42" s="35" t="s">
        <v>1307</v>
      </c>
      <c r="B42" s="35" t="s">
        <v>1257</v>
      </c>
      <c r="C42" s="39">
        <f>SUMIF('Fleet Details'!$D$2:$D$98,"90.KIT-FU-010",'Fleet Details'!$F$2:$F$98)</f>
        <v>0</v>
      </c>
      <c r="D42" s="43" t="str">
        <f>IF(C42&gt;=1,VLOOKUP(A42,'Master DataBase'!$E$2:$G$2000,3,FALSE),"")</f>
        <v/>
      </c>
    </row>
    <row r="43" spans="1:4" x14ac:dyDescent="0.3">
      <c r="A43" s="35" t="s">
        <v>1308</v>
      </c>
      <c r="B43" s="35" t="s">
        <v>1258</v>
      </c>
      <c r="C43" s="39">
        <f>SUMIF('Fleet Details'!$D$2:$D$98,"90.KIT-FU-011",'Fleet Details'!$F$2:$F$98)</f>
        <v>0</v>
      </c>
      <c r="D43" s="43" t="str">
        <f>IF(C43&gt;=1,VLOOKUP(A43,'Master DataBase'!$E$2:$G$2000,3,FALSE),"")</f>
        <v/>
      </c>
    </row>
    <row r="44" spans="1:4" x14ac:dyDescent="0.3">
      <c r="A44" s="37" t="s">
        <v>1309</v>
      </c>
      <c r="B44" s="37" t="s">
        <v>1239</v>
      </c>
      <c r="C44" s="39">
        <f>SUMIF('Fleet Details'!$D$2:$D$98,"90.KIT-FU-012",'Fleet Details'!$F$2:$F$98)</f>
        <v>0</v>
      </c>
      <c r="D44" s="43" t="str">
        <f>IF(C44&gt;=1,VLOOKUP(A44,'Master DataBase'!$E$2:$G$2000,3,FALSE),"")</f>
        <v/>
      </c>
    </row>
    <row r="45" spans="1:4" x14ac:dyDescent="0.3">
      <c r="A45" s="35" t="s">
        <v>1310</v>
      </c>
      <c r="B45" s="35" t="s">
        <v>1259</v>
      </c>
      <c r="C45" s="39">
        <f>SUMIF('Fleet Details'!$D$2:$D$98,"90.KIT-FU-013",'Fleet Details'!$F$2:$F$98)</f>
        <v>0</v>
      </c>
      <c r="D45" s="43" t="str">
        <f>IF(C45&gt;=1,VLOOKUP(A45,'Master DataBase'!$E$2:$G$2000,3,FALSE),"")</f>
        <v/>
      </c>
    </row>
    <row r="46" spans="1:4" x14ac:dyDescent="0.3">
      <c r="A46" s="35" t="s">
        <v>1311</v>
      </c>
      <c r="B46" s="35" t="s">
        <v>1260</v>
      </c>
      <c r="C46" s="39">
        <f>SUMIF('Fleet Details'!$D$2:$D$98,"90.KIT-FU-015",'Fleet Details'!$F$2:$F$98)</f>
        <v>0</v>
      </c>
      <c r="D46" s="43" t="str">
        <f>IF(C46&gt;=1,VLOOKUP(A46,'Master DataBase'!$E$2:$G$2000,3,FALSE),"")</f>
        <v/>
      </c>
    </row>
    <row r="47" spans="1:4" x14ac:dyDescent="0.3">
      <c r="A47" s="35" t="s">
        <v>1312</v>
      </c>
      <c r="B47" s="35" t="s">
        <v>1261</v>
      </c>
      <c r="C47" s="39">
        <f>SUMIF('Fleet Details'!$D$2:$D$98,"90.KIT-FU-016",'Fleet Details'!$F$2:$F$98)</f>
        <v>0</v>
      </c>
      <c r="D47" s="43" t="str">
        <f>IF(C47&gt;=1,VLOOKUP(A47,'Master DataBase'!$E$2:$G$2000,3,FALSE),"")</f>
        <v/>
      </c>
    </row>
    <row r="48" spans="1:4" x14ac:dyDescent="0.3">
      <c r="A48" s="35" t="s">
        <v>1313</v>
      </c>
      <c r="B48" s="35" t="s">
        <v>1262</v>
      </c>
      <c r="C48" s="39">
        <f>SUMIF('Fleet Details'!$D$2:$D$98,"90.KIT-FU-017",'Fleet Details'!$F$2:$F$98)</f>
        <v>0</v>
      </c>
      <c r="D48" s="43" t="str">
        <f>IF(C48&gt;=1,VLOOKUP(A48,'Master DataBase'!$E$2:$G$2000,3,FALSE),"")</f>
        <v/>
      </c>
    </row>
    <row r="49" spans="1:4" x14ac:dyDescent="0.3">
      <c r="A49" s="35" t="s">
        <v>1314</v>
      </c>
      <c r="B49" s="35" t="s">
        <v>1263</v>
      </c>
      <c r="C49" s="39">
        <f>SUMIF('Fleet Details'!$D$2:$D$98,"90.KIT-FU-018",'Fleet Details'!$F$2:$F$98)</f>
        <v>0</v>
      </c>
      <c r="D49" s="43" t="str">
        <f>IF(C49&gt;=1,VLOOKUP(A49,'Master DataBase'!$E$2:$G$2000,3,FALSE),"")</f>
        <v/>
      </c>
    </row>
    <row r="50" spans="1:4" x14ac:dyDescent="0.3">
      <c r="A50" s="35" t="s">
        <v>1315</v>
      </c>
      <c r="B50" s="35" t="s">
        <v>1264</v>
      </c>
      <c r="C50" s="39">
        <f>SUMIF('Fleet Details'!$D$2:$D$98,"90.KIT-FU-019",'Fleet Details'!$F$2:$F$98)</f>
        <v>0</v>
      </c>
      <c r="D50" s="43" t="str">
        <f>IF(C50&gt;=1,VLOOKUP(A50,'Master DataBase'!$E$2:$G$2000,3,FALSE),"")</f>
        <v/>
      </c>
    </row>
    <row r="51" spans="1:4" x14ac:dyDescent="0.3">
      <c r="A51" s="35" t="s">
        <v>1316</v>
      </c>
      <c r="B51" s="35" t="s">
        <v>1265</v>
      </c>
      <c r="C51" s="39">
        <f>SUMIF('Fleet Details'!$D$2:$D$98,"90.KIT-FU-020",'Fleet Details'!$F$2:$F$98)</f>
        <v>0</v>
      </c>
      <c r="D51" s="43" t="str">
        <f>IF(C51&gt;=1,VLOOKUP(A51,'Master DataBase'!$E$2:$G$2000,3,FALSE),"")</f>
        <v/>
      </c>
    </row>
    <row r="52" spans="1:4" x14ac:dyDescent="0.3">
      <c r="A52" s="35" t="s">
        <v>1317</v>
      </c>
      <c r="B52" s="35" t="s">
        <v>1266</v>
      </c>
      <c r="C52" s="39">
        <f>SUMIF('Fleet Details'!$D$2:$D$98,"90.KIT-FU-021",'Fleet Details'!$F$2:$F$98)</f>
        <v>0</v>
      </c>
      <c r="D52" s="43" t="str">
        <f>IF(C52&gt;=1,VLOOKUP(A52,'Master DataBase'!$E$2:$G$2000,3,FALSE),"")</f>
        <v/>
      </c>
    </row>
    <row r="53" spans="1:4" x14ac:dyDescent="0.3">
      <c r="A53" s="35" t="s">
        <v>1318</v>
      </c>
      <c r="B53" s="35" t="s">
        <v>1267</v>
      </c>
      <c r="C53" s="39">
        <f>SUMIF('Fleet Details'!$D$2:$D$98,"90.KIT-FU-022",'Fleet Details'!$F$2:$F$98)</f>
        <v>0</v>
      </c>
      <c r="D53" s="43" t="str">
        <f>IF(C53&gt;=1,VLOOKUP(A53,'Master DataBase'!$E$2:$G$2000,3,FALSE),"")</f>
        <v/>
      </c>
    </row>
    <row r="54" spans="1:4" x14ac:dyDescent="0.3">
      <c r="A54" s="35" t="s">
        <v>1353</v>
      </c>
      <c r="B54" s="35" t="s">
        <v>1354</v>
      </c>
      <c r="C54" s="39">
        <f>SUMIF('Fleet Details'!$D$2:$D$98,"90.KIT-EC-001",'Fleet Details'!$F$2:$F$98)</f>
        <v>0</v>
      </c>
      <c r="D54" s="43" t="str">
        <f>IF(C54&gt;=1,VLOOKUP(A54,'Master DataBase'!$E$2:$G$2000,3,FALSE),"")</f>
        <v/>
      </c>
    </row>
    <row r="55" spans="1:4" x14ac:dyDescent="0.3">
      <c r="A55" s="35" t="s">
        <v>1319</v>
      </c>
      <c r="B55" s="35" t="s">
        <v>1472</v>
      </c>
      <c r="C55" s="39">
        <f>SUMIF('Fleet Details'!$D$2:$D$98,"90.KIT-ST-001",'Fleet Details'!$F$2:$F$98)</f>
        <v>0</v>
      </c>
      <c r="D55" s="43" t="str">
        <f>IF(C55&gt;=1,VLOOKUP(A55,'Master DataBase'!$E$2:$G$2000,3,FALSE),"")</f>
        <v/>
      </c>
    </row>
    <row r="56" spans="1:4" x14ac:dyDescent="0.3">
      <c r="A56" s="35" t="s">
        <v>1320</v>
      </c>
      <c r="B56" s="35" t="s">
        <v>1473</v>
      </c>
      <c r="C56" s="39">
        <f>SUMIF('Fleet Details'!$D$2:$D$98,"90.KIT-ST-002",'Fleet Details'!$F$2:$F$98)</f>
        <v>0</v>
      </c>
      <c r="D56" s="43" t="str">
        <f>IF(C56&gt;=1,VLOOKUP(A56,'Master DataBase'!$E$2:$G$2000,3,FALSE),"")</f>
        <v/>
      </c>
    </row>
    <row r="57" spans="1:4" x14ac:dyDescent="0.3">
      <c r="A57" s="35" t="s">
        <v>1392</v>
      </c>
      <c r="B57" s="35" t="s">
        <v>1474</v>
      </c>
      <c r="C57" s="39">
        <f>SUMIF('Fleet Details'!$D$2:$D$98,"90.KIT-ST-003",'Fleet Details'!$F$2:$F$98)</f>
        <v>0</v>
      </c>
      <c r="D57" s="43" t="str">
        <f>IF(C57&gt;=1,VLOOKUP(A57,'Master DataBase'!$E$2:$G$2000,3,FALSE),"")</f>
        <v/>
      </c>
    </row>
    <row r="58" spans="1:4" x14ac:dyDescent="0.3">
      <c r="A58" s="35" t="s">
        <v>1393</v>
      </c>
      <c r="B58" s="35" t="s">
        <v>1475</v>
      </c>
      <c r="C58" s="39">
        <f>SUMIF('Fleet Details'!$D$2:$D$98,"90.KIT-ST-004",'Fleet Details'!$F$2:$F$98)</f>
        <v>0</v>
      </c>
      <c r="D58" s="43" t="str">
        <f>IF(C58&gt;=1,VLOOKUP(A58,'Master DataBase'!$E$2:$G$2000,3,FALSE),"")</f>
        <v/>
      </c>
    </row>
    <row r="59" spans="1:4" x14ac:dyDescent="0.3">
      <c r="A59" s="35" t="s">
        <v>1453</v>
      </c>
      <c r="B59" s="35" t="s">
        <v>1473</v>
      </c>
      <c r="C59" s="39">
        <f>SUMIF('Fleet Details'!$D$2:$D$98,"90.KIT-ST-005",'Fleet Details'!$F$2:$F$98)</f>
        <v>0</v>
      </c>
      <c r="D59" s="43" t="str">
        <f>IF(C59&gt;=1,VLOOKUP(A59,'Master DataBase'!$E$2:$G$2000,3,FALSE),"")</f>
        <v/>
      </c>
    </row>
    <row r="60" spans="1:4" x14ac:dyDescent="0.3">
      <c r="A60" s="35" t="s">
        <v>1455</v>
      </c>
      <c r="B60" s="35" t="s">
        <v>1476</v>
      </c>
      <c r="C60" s="39">
        <f>SUMIF('Fleet Details'!$D$2:$D$98,"90.KIT-ST-006",'Fleet Details'!$F$2:$F$98)</f>
        <v>0</v>
      </c>
      <c r="D60" s="43" t="str">
        <f>IF(C60&gt;=1,VLOOKUP(A60,'Master DataBase'!$E$2:$G$2000,3,FALSE),"")</f>
        <v/>
      </c>
    </row>
    <row r="61" spans="1:4" x14ac:dyDescent="0.3">
      <c r="A61" s="35" t="s">
        <v>1465</v>
      </c>
      <c r="B61" s="35" t="s">
        <v>1490</v>
      </c>
      <c r="C61" s="39">
        <f>SUMIF('Fleet Details'!$D$2:$D$98,"90.KIT-RW-001",'Fleet Details'!$F$2:$F$98)</f>
        <v>0</v>
      </c>
      <c r="D61" s="43" t="str">
        <f>IF(C61&gt;=1,VLOOKUP(A61,'Master DataBase'!$E$2:$G$2000,3,FALSE),"")</f>
        <v/>
      </c>
    </row>
    <row r="62" spans="1:4" x14ac:dyDescent="0.3">
      <c r="A62" s="35" t="s">
        <v>1468</v>
      </c>
      <c r="B62" s="43" t="s">
        <v>1491</v>
      </c>
      <c r="C62" s="39">
        <f>SUMIF('Fleet Details'!$D$2:$D$98,"90.KIT-RW-002",'Fleet Details'!$F$2:$F$98)</f>
        <v>0</v>
      </c>
      <c r="D62" s="43" t="str">
        <f>IF(C62&gt;=1,VLOOKUP(A62,'Master DataBase'!$E$2:$G$2000,3,FALSE),"")</f>
        <v/>
      </c>
    </row>
    <row r="63" spans="1:4" x14ac:dyDescent="0.3">
      <c r="A63" s="35" t="s">
        <v>1471</v>
      </c>
      <c r="B63" s="43" t="s">
        <v>1492</v>
      </c>
      <c r="C63" s="39">
        <f>SUMIF('Fleet Details'!$D$2:$D$98,"90.KIT-RW-003",'Fleet Details'!$F$2:$F$98)</f>
        <v>0</v>
      </c>
      <c r="D63" s="43" t="str">
        <f>IF(C63&gt;=1,VLOOKUP(A63,'Master DataBase'!$E$2:$G$2000,3,FALSE),"")</f>
        <v/>
      </c>
    </row>
    <row r="64" spans="1:4" x14ac:dyDescent="0.3">
      <c r="A64" s="35" t="s">
        <v>1478</v>
      </c>
      <c r="B64" s="43" t="s">
        <v>1493</v>
      </c>
      <c r="C64" s="39">
        <f>SUMIF('Fleet Details'!$D$2:$D$98,"90.KIT-RW-004",'Fleet Details'!$F$2:$F$98)</f>
        <v>0</v>
      </c>
      <c r="D64" s="43" t="str">
        <f>IF(C64&gt;=1,VLOOKUP(A64,'Master DataBase'!$E$2:$G$2000,3,FALSE),"")</f>
        <v/>
      </c>
    </row>
    <row r="77" spans="1:3" x14ac:dyDescent="0.3">
      <c r="A77" s="9"/>
      <c r="B77" s="9"/>
      <c r="C77" s="40"/>
    </row>
    <row r="78" spans="1:3" x14ac:dyDescent="0.3">
      <c r="A78" s="9"/>
      <c r="B78" s="9"/>
      <c r="C78" s="40"/>
    </row>
    <row r="79" spans="1:3" x14ac:dyDescent="0.3">
      <c r="A79" s="9"/>
      <c r="B79" s="9"/>
      <c r="C79" s="40"/>
    </row>
    <row r="80" spans="1:3" x14ac:dyDescent="0.3">
      <c r="A80" s="9"/>
      <c r="B80" s="9"/>
      <c r="C80" s="40"/>
    </row>
    <row r="81" spans="1:3" x14ac:dyDescent="0.3">
      <c r="A81" s="9"/>
      <c r="B81" s="9"/>
      <c r="C81" s="40"/>
    </row>
    <row r="82" spans="1:3" x14ac:dyDescent="0.3">
      <c r="C82" s="40"/>
    </row>
    <row r="83" spans="1:3" x14ac:dyDescent="0.3">
      <c r="A83" s="10" t="s">
        <v>1268</v>
      </c>
      <c r="B83" s="11"/>
      <c r="C83" s="38">
        <f>SUM(C2:C78)</f>
        <v>18</v>
      </c>
    </row>
  </sheetData>
  <sheetProtection algorithmName="SHA-512" hashValue="lYPfMVNQhoAO2EwYu0Z5BkRbZRU7PqxbNKp/7FcsttePmAuRD/uWjMOsvgCA+r6aMHIGnS0kZJxugkkAFh1DTQ==" saltValue="O/EIU7E0OzE1jg0j3gPtCg==" spinCount="100000" sheet="1" objects="1" scenarios="1"/>
  <phoneticPr fontId="3" type="noConversion"/>
  <conditionalFormatting sqref="C2:C3">
    <cfRule type="expression" dxfId="1" priority="2">
      <formula>#REF!=0</formula>
    </cfRule>
  </conditionalFormatting>
  <conditionalFormatting sqref="C77:C83 C2:C64">
    <cfRule type="expression" dxfId="0" priority="1">
      <formula>"&gt;0"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3"/>
  <sheetViews>
    <sheetView workbookViewId="0">
      <selection activeCell="C91" sqref="C91"/>
    </sheetView>
  </sheetViews>
  <sheetFormatPr defaultColWidth="24.7109375" defaultRowHeight="13.5" x14ac:dyDescent="0.25"/>
  <cols>
    <col min="1" max="1" width="4.140625" style="13" customWidth="1"/>
    <col min="2" max="2" width="40.28515625" style="13" customWidth="1"/>
    <col min="3" max="3" width="35.7109375" style="13" customWidth="1"/>
    <col min="4" max="4" width="38.140625" style="13" customWidth="1"/>
    <col min="5" max="5" width="37" style="13" customWidth="1"/>
    <col min="6" max="6" width="21.7109375" style="13" customWidth="1"/>
    <col min="7" max="7" width="4.140625" style="13" customWidth="1"/>
    <col min="8" max="16384" width="24.7109375" style="13"/>
  </cols>
  <sheetData>
    <row r="1" spans="1:17" x14ac:dyDescent="0.25">
      <c r="A1" s="16"/>
      <c r="B1" s="16"/>
      <c r="C1" s="16"/>
      <c r="D1" s="16"/>
      <c r="E1" s="16"/>
      <c r="F1" s="16"/>
      <c r="G1" s="16"/>
    </row>
    <row r="2" spans="1:17" ht="79.150000000000006" customHeight="1" x14ac:dyDescent="0.25">
      <c r="A2" s="16"/>
      <c r="B2" s="73" t="s">
        <v>1165</v>
      </c>
      <c r="C2" s="73"/>
      <c r="D2" s="73"/>
      <c r="E2" s="73"/>
      <c r="F2" s="73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6"/>
      <c r="B3" s="19" t="s">
        <v>0</v>
      </c>
      <c r="C3" s="19" t="s">
        <v>1</v>
      </c>
      <c r="D3" s="19" t="s">
        <v>1326</v>
      </c>
      <c r="E3" s="20" t="s">
        <v>1163</v>
      </c>
      <c r="F3" s="20" t="s">
        <v>1164</v>
      </c>
      <c r="G3" s="16"/>
    </row>
    <row r="4" spans="1:17" ht="12" customHeight="1" x14ac:dyDescent="0.25">
      <c r="A4" s="16"/>
      <c r="B4" s="20"/>
      <c r="C4" s="21"/>
      <c r="D4" s="20"/>
      <c r="E4" s="20"/>
      <c r="F4" s="20"/>
      <c r="G4" s="16"/>
    </row>
    <row r="5" spans="1:17" x14ac:dyDescent="0.25">
      <c r="A5" s="16"/>
      <c r="B5" s="21" t="str">
        <f>IF(('Fleet Details'!A3)=0,"",('Fleet Details'!A3))</f>
        <v/>
      </c>
      <c r="C5" s="21" t="str">
        <f>IF(('Fleet Details'!B3)=0,"",('Fleet Details'!B3))</f>
        <v>PCF-HQ190I</v>
      </c>
      <c r="D5" s="42" t="str">
        <f>IF(('Fleet Details'!C3)=0,"",('Fleet Details'!C3))</f>
        <v/>
      </c>
      <c r="E5" s="21" t="str">
        <f>('Fleet Details'!D3)</f>
        <v>90.KIT-OL-001</v>
      </c>
      <c r="F5" s="22" t="str">
        <f t="shared" ref="F5:F23" si="0">IF(E5="","",IF(E5 = "Not Available","NO", "YES"))</f>
        <v>YES</v>
      </c>
      <c r="G5" s="16"/>
    </row>
    <row r="6" spans="1:17" x14ac:dyDescent="0.25">
      <c r="A6" s="16"/>
      <c r="B6" s="21" t="str">
        <f>IF(('Fleet Details'!A4)=0,"",('Fleet Details'!A4))</f>
        <v/>
      </c>
      <c r="C6" s="21" t="str">
        <f>IF(('Fleet Details'!B4)=0,"",('Fleet Details'!B4))</f>
        <v>URF-P7</v>
      </c>
      <c r="D6" s="42" t="str">
        <f>IF(('Fleet Details'!C4)=0,"",('Fleet Details'!C4))</f>
        <v/>
      </c>
      <c r="E6" s="21" t="str">
        <f>('Fleet Details'!D4)</f>
        <v>90.KIT-OL-010</v>
      </c>
      <c r="F6" s="22" t="str">
        <f t="shared" si="0"/>
        <v>YES</v>
      </c>
      <c r="G6" s="16"/>
    </row>
    <row r="7" spans="1:17" x14ac:dyDescent="0.25">
      <c r="A7" s="16"/>
      <c r="B7" s="21" t="str">
        <f>IF(('Fleet Details'!A5)=0,"",('Fleet Details'!A5))</f>
        <v/>
      </c>
      <c r="C7" s="21" t="str">
        <f>IF(('Fleet Details'!B5)=0,"",('Fleet Details'!B5))</f>
        <v>URF-P7R</v>
      </c>
      <c r="D7" s="42" t="str">
        <f>IF(('Fleet Details'!C5)=0,"",('Fleet Details'!C5))</f>
        <v/>
      </c>
      <c r="E7" s="21" t="str">
        <f>('Fleet Details'!D5)</f>
        <v>90.KIT-OL-011</v>
      </c>
      <c r="F7" s="22" t="str">
        <f t="shared" si="0"/>
        <v>YES</v>
      </c>
      <c r="G7" s="16"/>
    </row>
    <row r="8" spans="1:17" x14ac:dyDescent="0.25">
      <c r="A8" s="16"/>
      <c r="B8" s="21" t="str">
        <f>IF(('Fleet Details'!A6)=0,"",('Fleet Details'!A6))</f>
        <v/>
      </c>
      <c r="C8" s="21" t="str">
        <f>IF(('Fleet Details'!B6)=0,"",('Fleet Details'!B6))</f>
        <v>SIF-H190</v>
      </c>
      <c r="D8" s="42" t="str">
        <f>IF(('Fleet Details'!C6)=0,"",('Fleet Details'!C6))</f>
        <v/>
      </c>
      <c r="E8" s="21" t="str">
        <f>('Fleet Details'!D6)</f>
        <v>90.KIT-OL-002</v>
      </c>
      <c r="F8" s="22" t="str">
        <f t="shared" si="0"/>
        <v>YES</v>
      </c>
      <c r="G8" s="16"/>
    </row>
    <row r="9" spans="1:17" x14ac:dyDescent="0.25">
      <c r="A9" s="16"/>
      <c r="B9" s="21" t="str">
        <f>IF(('Fleet Details'!A7)=0,"",('Fleet Details'!A7))</f>
        <v/>
      </c>
      <c r="C9" s="21" t="str">
        <f>IF(('Fleet Details'!B7)=0,"",('Fleet Details'!B7))</f>
        <v>PCF-Q260L/I</v>
      </c>
      <c r="D9" s="42" t="str">
        <f>IF(('Fleet Details'!C7)=0,"",('Fleet Details'!C7))</f>
        <v/>
      </c>
      <c r="E9" s="21" t="str">
        <f>('Fleet Details'!D7)</f>
        <v>90.KIT-OL-001</v>
      </c>
      <c r="F9" s="22" t="str">
        <f t="shared" si="0"/>
        <v>YES</v>
      </c>
      <c r="G9" s="16"/>
    </row>
    <row r="10" spans="1:17" x14ac:dyDescent="0.25">
      <c r="A10" s="16"/>
      <c r="B10" s="21" t="str">
        <f>IF(('Fleet Details'!A8)=0,"",('Fleet Details'!A8))</f>
        <v/>
      </c>
      <c r="C10" s="21" t="str">
        <f>IF(('Fleet Details'!B8)=0,"",('Fleet Details'!B8))</f>
        <v>PCF-Q260L</v>
      </c>
      <c r="D10" s="42" t="str">
        <f>IF(('Fleet Details'!C8)=0,"",('Fleet Details'!C8))</f>
        <v/>
      </c>
      <c r="E10" s="21" t="str">
        <f>('Fleet Details'!D8)</f>
        <v>90.KIT-OL-001</v>
      </c>
      <c r="F10" s="22" t="str">
        <f t="shared" si="0"/>
        <v>YES</v>
      </c>
      <c r="G10" s="16"/>
    </row>
    <row r="11" spans="1:17" x14ac:dyDescent="0.25">
      <c r="A11" s="16"/>
      <c r="B11" s="21" t="str">
        <f>IF(('Fleet Details'!A9)=0,"",('Fleet Details'!A9))</f>
        <v/>
      </c>
      <c r="C11" s="21" t="str">
        <f>IF(('Fleet Details'!B9)=0,"",('Fleet Details'!B9))</f>
        <v>PCF-Q260I</v>
      </c>
      <c r="D11" s="42" t="str">
        <f>IF(('Fleet Details'!C9)=0,"",('Fleet Details'!C9))</f>
        <v/>
      </c>
      <c r="E11" s="21" t="str">
        <f>('Fleet Details'!D9)</f>
        <v>90.KIT-OL-001</v>
      </c>
      <c r="F11" s="22" t="str">
        <f t="shared" si="0"/>
        <v>YES</v>
      </c>
      <c r="G11" s="16"/>
    </row>
    <row r="12" spans="1:17" x14ac:dyDescent="0.25">
      <c r="A12" s="16"/>
      <c r="B12" s="21" t="str">
        <f>IF(('Fleet Details'!A10)=0,"",('Fleet Details'!A10))</f>
        <v/>
      </c>
      <c r="C12" s="21" t="str">
        <f>IF(('Fleet Details'!B10)=0,"",('Fleet Details'!B10))</f>
        <v>PCF-Q260A/L</v>
      </c>
      <c r="D12" s="42" t="str">
        <f>IF(('Fleet Details'!C10)=0,"",('Fleet Details'!C10))</f>
        <v/>
      </c>
      <c r="E12" s="21" t="str">
        <f>('Fleet Details'!D10)</f>
        <v>90.KIT-OL-001</v>
      </c>
      <c r="F12" s="22" t="str">
        <f t="shared" si="0"/>
        <v>YES</v>
      </c>
      <c r="G12" s="16"/>
    </row>
    <row r="13" spans="1:17" x14ac:dyDescent="0.25">
      <c r="A13" s="16"/>
      <c r="B13" s="21" t="str">
        <f>IF(('Fleet Details'!A11)=0,"",('Fleet Details'!A11))</f>
        <v/>
      </c>
      <c r="C13" s="21" t="str">
        <f>IF(('Fleet Details'!B11)=0,"",('Fleet Details'!B11))</f>
        <v>PCF-Q260A</v>
      </c>
      <c r="D13" s="42" t="str">
        <f>IF(('Fleet Details'!C11)=0,"",('Fleet Details'!C11))</f>
        <v/>
      </c>
      <c r="E13" s="21" t="str">
        <f>('Fleet Details'!D11)</f>
        <v>90.KIT-OL-001</v>
      </c>
      <c r="F13" s="22" t="str">
        <f t="shared" si="0"/>
        <v>YES</v>
      </c>
      <c r="G13" s="16"/>
    </row>
    <row r="14" spans="1:17" x14ac:dyDescent="0.25">
      <c r="A14" s="16"/>
      <c r="B14" s="21" t="str">
        <f>IF(('Fleet Details'!A12)=0,"",('Fleet Details'!A12))</f>
        <v/>
      </c>
      <c r="C14" s="21" t="str">
        <f>IF(('Fleet Details'!B12)=0,"",('Fleet Details'!B12))</f>
        <v>PCF-Q260L</v>
      </c>
      <c r="D14" s="42" t="str">
        <f>IF(('Fleet Details'!C12)=0,"",('Fleet Details'!C12))</f>
        <v/>
      </c>
      <c r="E14" s="21" t="str">
        <f>('Fleet Details'!D12)</f>
        <v>90.KIT-OL-001</v>
      </c>
      <c r="F14" s="22" t="str">
        <f t="shared" si="0"/>
        <v>YES</v>
      </c>
      <c r="G14" s="16"/>
    </row>
    <row r="15" spans="1:17" x14ac:dyDescent="0.25">
      <c r="A15" s="16"/>
      <c r="B15" s="21" t="str">
        <f>IF(('Fleet Details'!A13)=0,"",('Fleet Details'!A13))</f>
        <v/>
      </c>
      <c r="C15" s="21" t="str">
        <f>IF(('Fleet Details'!B13)=0,"",('Fleet Details'!B13))</f>
        <v>GF-UCT260-AL5</v>
      </c>
      <c r="D15" s="42" t="str">
        <f>IF(('Fleet Details'!C13)=0,"",('Fleet Details'!C13))</f>
        <v/>
      </c>
      <c r="E15" s="21" t="str">
        <f>('Fleet Details'!D13)</f>
        <v>90.KIT-OL-005</v>
      </c>
      <c r="F15" s="22" t="str">
        <f t="shared" si="0"/>
        <v>YES</v>
      </c>
      <c r="G15" s="16"/>
    </row>
    <row r="16" spans="1:17" x14ac:dyDescent="0.25">
      <c r="A16" s="16"/>
      <c r="B16" s="21" t="str">
        <f>IF(('Fleet Details'!A14)=0,"",('Fleet Details'!A14))</f>
        <v/>
      </c>
      <c r="C16" s="21" t="str">
        <f>IF(('Fleet Details'!B14)=0,"",('Fleet Details'!B14))</f>
        <v>BF-XP290</v>
      </c>
      <c r="D16" s="42" t="str">
        <f>IF(('Fleet Details'!C14)=0,"",('Fleet Details'!C14))</f>
        <v/>
      </c>
      <c r="E16" s="21" t="str">
        <f>('Fleet Details'!D14)</f>
        <v>90.KIT-OL-006</v>
      </c>
      <c r="F16" s="22" t="str">
        <f t="shared" si="0"/>
        <v>YES</v>
      </c>
      <c r="G16" s="16"/>
    </row>
    <row r="17" spans="1:7" x14ac:dyDescent="0.25">
      <c r="A17" s="16"/>
      <c r="B17" s="21" t="str">
        <f>IF(('Fleet Details'!A15)=0,"",('Fleet Details'!A15))</f>
        <v/>
      </c>
      <c r="C17" s="21" t="str">
        <f>IF(('Fleet Details'!B15)=0,"",('Fleet Details'!B15))</f>
        <v>BF-MP290F</v>
      </c>
      <c r="D17" s="42" t="str">
        <f>IF(('Fleet Details'!C15)=0,"",('Fleet Details'!C15))</f>
        <v/>
      </c>
      <c r="E17" s="21" t="str">
        <f>('Fleet Details'!D15)</f>
        <v>90.KIT-OL-006</v>
      </c>
      <c r="F17" s="22" t="str">
        <f t="shared" si="0"/>
        <v>YES</v>
      </c>
      <c r="G17" s="16"/>
    </row>
    <row r="18" spans="1:7" x14ac:dyDescent="0.25">
      <c r="A18" s="16"/>
      <c r="B18" s="21" t="str">
        <f>IF(('Fleet Details'!A16)=0,"",('Fleet Details'!A16))</f>
        <v/>
      </c>
      <c r="C18" s="21" t="str">
        <f>IF(('Fleet Details'!B16)=0,"",('Fleet Details'!B16))</f>
        <v>G-EYE34-i10L</v>
      </c>
      <c r="D18" s="42" t="str">
        <f>IF(('Fleet Details'!C16)=0,"",('Fleet Details'!C16))</f>
        <v/>
      </c>
      <c r="E18" s="21" t="str">
        <f>('Fleet Details'!D16)</f>
        <v>90.KIT-PE-005</v>
      </c>
      <c r="F18" s="22" t="str">
        <f t="shared" si="0"/>
        <v>YES</v>
      </c>
      <c r="G18" s="16"/>
    </row>
    <row r="19" spans="1:7" x14ac:dyDescent="0.25">
      <c r="A19" s="16"/>
      <c r="B19" s="21" t="str">
        <f>IF(('Fleet Details'!A17)=0,"",('Fleet Details'!A17))</f>
        <v/>
      </c>
      <c r="C19" s="21" t="str">
        <f>IF(('Fleet Details'!B17)=0,"",('Fleet Details'!B17))</f>
        <v>G-EYE38-i10L/F</v>
      </c>
      <c r="D19" s="42" t="str">
        <f>IF(('Fleet Details'!C17)=0,"",('Fleet Details'!C17))</f>
        <v/>
      </c>
      <c r="E19" s="21" t="str">
        <f>('Fleet Details'!D17)</f>
        <v>90.KIT-PE-005</v>
      </c>
      <c r="F19" s="22" t="str">
        <f t="shared" si="0"/>
        <v>YES</v>
      </c>
      <c r="G19" s="16"/>
    </row>
    <row r="20" spans="1:7" x14ac:dyDescent="0.25">
      <c r="A20" s="16"/>
      <c r="B20" s="21" t="str">
        <f>IF(('Fleet Details'!A18)=0,"",('Fleet Details'!A18))</f>
        <v/>
      </c>
      <c r="C20" s="21" t="str">
        <f>IF(('Fleet Details'!B18)=0,"",('Fleet Details'!B18))</f>
        <v>G-EYE38-i10L</v>
      </c>
      <c r="D20" s="42" t="str">
        <f>IF(('Fleet Details'!C18)=0,"",('Fleet Details'!C18))</f>
        <v/>
      </c>
      <c r="E20" s="21" t="str">
        <f>('Fleet Details'!D18)</f>
        <v>90.KIT-PE-005</v>
      </c>
      <c r="F20" s="22" t="str">
        <f t="shared" si="0"/>
        <v>YES</v>
      </c>
      <c r="G20" s="16"/>
    </row>
    <row r="21" spans="1:7" x14ac:dyDescent="0.25">
      <c r="A21" s="16"/>
      <c r="B21" s="21" t="str">
        <f>IF(('Fleet Details'!A19)=0,"",('Fleet Details'!A19))</f>
        <v/>
      </c>
      <c r="C21" s="21" t="str">
        <f>IF(('Fleet Details'!B19)=0,"",('Fleet Details'!B19))</f>
        <v>G-EYE38-i10F</v>
      </c>
      <c r="D21" s="42" t="str">
        <f>IF(('Fleet Details'!C19)=0,"",('Fleet Details'!C19))</f>
        <v/>
      </c>
      <c r="E21" s="21" t="str">
        <f>('Fleet Details'!D19)</f>
        <v>90.KIT-PE-005</v>
      </c>
      <c r="F21" s="22" t="str">
        <f t="shared" si="0"/>
        <v>YES</v>
      </c>
      <c r="G21" s="16"/>
    </row>
    <row r="22" spans="1:7" x14ac:dyDescent="0.25">
      <c r="A22" s="16"/>
      <c r="B22" s="21" t="str">
        <f>IF(('Fleet Details'!A20)=0,"",('Fleet Details'!A20))</f>
        <v/>
      </c>
      <c r="C22" s="21" t="str">
        <f>IF(('Fleet Details'!B20)=0,"",('Fleet Details'!B20))</f>
        <v>G-EYE38-i10F2</v>
      </c>
      <c r="D22" s="42" t="str">
        <f>IF(('Fleet Details'!C20)=0,"",('Fleet Details'!C20))</f>
        <v/>
      </c>
      <c r="E22" s="21" t="str">
        <f>('Fleet Details'!D20)</f>
        <v>90.KIT-PE-005</v>
      </c>
      <c r="F22" s="22" t="str">
        <f t="shared" si="0"/>
        <v>YES</v>
      </c>
      <c r="G22" s="16"/>
    </row>
    <row r="23" spans="1:7" x14ac:dyDescent="0.25">
      <c r="A23" s="16"/>
      <c r="B23" s="21" t="str">
        <f>IF(('Fleet Details'!A21)=0,"",('Fleet Details'!A21))</f>
        <v/>
      </c>
      <c r="C23" s="21" t="str">
        <f>IF(('Fleet Details'!B21)=0,"",('Fleet Details'!B21))</f>
        <v/>
      </c>
      <c r="D23" s="42" t="str">
        <f>IF(('Fleet Details'!C21)=0,"",('Fleet Details'!C21))</f>
        <v/>
      </c>
      <c r="E23" s="21" t="str">
        <f>('Fleet Details'!D21)</f>
        <v/>
      </c>
      <c r="F23" s="22" t="str">
        <f t="shared" si="0"/>
        <v/>
      </c>
      <c r="G23" s="16"/>
    </row>
    <row r="24" spans="1:7" x14ac:dyDescent="0.25">
      <c r="A24" s="16"/>
      <c r="B24" s="21" t="str">
        <f>IF(('Fleet Details'!A22)=0,"",('Fleet Details'!A22))</f>
        <v/>
      </c>
      <c r="C24" s="21" t="str">
        <f>IF(('Fleet Details'!B22)=0,"",('Fleet Details'!B22))</f>
        <v/>
      </c>
      <c r="D24" s="42" t="str">
        <f>IF(('Fleet Details'!C22)=0,"",('Fleet Details'!C22))</f>
        <v/>
      </c>
      <c r="E24" s="21" t="str">
        <f>('Fleet Details'!D22)</f>
        <v/>
      </c>
      <c r="F24" s="22" t="str">
        <f t="shared" ref="F24:F74" si="1">IF(E24="","",IF(E24 = "Not Available","NO", "YES"))</f>
        <v/>
      </c>
      <c r="G24" s="16"/>
    </row>
    <row r="25" spans="1:7" x14ac:dyDescent="0.25">
      <c r="A25" s="16"/>
      <c r="B25" s="21" t="str">
        <f>IF(('Fleet Details'!A23)=0,"",('Fleet Details'!A23))</f>
        <v/>
      </c>
      <c r="C25" s="21" t="str">
        <f>IF(('Fleet Details'!B23)=0,"",('Fleet Details'!B23))</f>
        <v/>
      </c>
      <c r="D25" s="42" t="str">
        <f>IF(('Fleet Details'!C23)=0,"",('Fleet Details'!C23))</f>
        <v/>
      </c>
      <c r="E25" s="21" t="str">
        <f>('Fleet Details'!D23)</f>
        <v/>
      </c>
      <c r="F25" s="22" t="str">
        <f t="shared" si="1"/>
        <v/>
      </c>
      <c r="G25" s="16"/>
    </row>
    <row r="26" spans="1:7" x14ac:dyDescent="0.25">
      <c r="A26" s="16"/>
      <c r="B26" s="21" t="str">
        <f>IF(('Fleet Details'!A24)=0,"",('Fleet Details'!A24))</f>
        <v/>
      </c>
      <c r="C26" s="21" t="str">
        <f>IF(('Fleet Details'!B24)=0,"",('Fleet Details'!B24))</f>
        <v/>
      </c>
      <c r="D26" s="42" t="str">
        <f>IF(('Fleet Details'!C24)=0,"",('Fleet Details'!C24))</f>
        <v/>
      </c>
      <c r="E26" s="21" t="str">
        <f>('Fleet Details'!D24)</f>
        <v/>
      </c>
      <c r="F26" s="22" t="str">
        <f t="shared" si="1"/>
        <v/>
      </c>
      <c r="G26" s="16"/>
    </row>
    <row r="27" spans="1:7" x14ac:dyDescent="0.25">
      <c r="A27" s="16"/>
      <c r="B27" s="21" t="str">
        <f>IF(('Fleet Details'!A25)=0,"",('Fleet Details'!A25))</f>
        <v/>
      </c>
      <c r="C27" s="21" t="str">
        <f>IF(('Fleet Details'!B25)=0,"",('Fleet Details'!B25))</f>
        <v/>
      </c>
      <c r="D27" s="42" t="str">
        <f>IF(('Fleet Details'!C25)=0,"",('Fleet Details'!C25))</f>
        <v/>
      </c>
      <c r="E27" s="21" t="str">
        <f>('Fleet Details'!D25)</f>
        <v/>
      </c>
      <c r="F27" s="22" t="str">
        <f t="shared" si="1"/>
        <v/>
      </c>
      <c r="G27" s="16"/>
    </row>
    <row r="28" spans="1:7" x14ac:dyDescent="0.25">
      <c r="A28" s="16"/>
      <c r="B28" s="21" t="str">
        <f>IF(('Fleet Details'!A26)=0,"",('Fleet Details'!A26))</f>
        <v/>
      </c>
      <c r="C28" s="21" t="str">
        <f>IF(('Fleet Details'!B26)=0,"",('Fleet Details'!B26))</f>
        <v/>
      </c>
      <c r="D28" s="42" t="str">
        <f>IF(('Fleet Details'!C26)=0,"",('Fleet Details'!C26))</f>
        <v/>
      </c>
      <c r="E28" s="21" t="str">
        <f>('Fleet Details'!D26)</f>
        <v/>
      </c>
      <c r="F28" s="22" t="str">
        <f t="shared" si="1"/>
        <v/>
      </c>
      <c r="G28" s="16"/>
    </row>
    <row r="29" spans="1:7" x14ac:dyDescent="0.25">
      <c r="A29" s="16"/>
      <c r="B29" s="21" t="str">
        <f>IF(('Fleet Details'!A27)=0,"",('Fleet Details'!A27))</f>
        <v/>
      </c>
      <c r="C29" s="21" t="str">
        <f>IF(('Fleet Details'!B27)=0,"",('Fleet Details'!B27))</f>
        <v/>
      </c>
      <c r="D29" s="42" t="str">
        <f>IF(('Fleet Details'!C27)=0,"",('Fleet Details'!C27))</f>
        <v/>
      </c>
      <c r="E29" s="21" t="str">
        <f>('Fleet Details'!D27)</f>
        <v/>
      </c>
      <c r="F29" s="22" t="str">
        <f t="shared" si="1"/>
        <v/>
      </c>
      <c r="G29" s="16"/>
    </row>
    <row r="30" spans="1:7" x14ac:dyDescent="0.25">
      <c r="A30" s="16"/>
      <c r="B30" s="21" t="str">
        <f>IF(('Fleet Details'!A28)=0,"",('Fleet Details'!A28))</f>
        <v/>
      </c>
      <c r="C30" s="21" t="str">
        <f>IF(('Fleet Details'!B28)=0,"",('Fleet Details'!B28))</f>
        <v/>
      </c>
      <c r="D30" s="42" t="str">
        <f>IF(('Fleet Details'!C28)=0,"",('Fleet Details'!C28))</f>
        <v/>
      </c>
      <c r="E30" s="21" t="str">
        <f>('Fleet Details'!D28)</f>
        <v/>
      </c>
      <c r="F30" s="22" t="str">
        <f t="shared" si="1"/>
        <v/>
      </c>
      <c r="G30" s="16"/>
    </row>
    <row r="31" spans="1:7" x14ac:dyDescent="0.25">
      <c r="A31" s="16"/>
      <c r="B31" s="21" t="str">
        <f>IF(('Fleet Details'!A29)=0,"",('Fleet Details'!A29))</f>
        <v/>
      </c>
      <c r="C31" s="21" t="str">
        <f>IF(('Fleet Details'!B29)=0,"",('Fleet Details'!B29))</f>
        <v/>
      </c>
      <c r="D31" s="42" t="str">
        <f>IF(('Fleet Details'!C29)=0,"",('Fleet Details'!C29))</f>
        <v/>
      </c>
      <c r="E31" s="21" t="str">
        <f>('Fleet Details'!D29)</f>
        <v/>
      </c>
      <c r="F31" s="22" t="str">
        <f t="shared" si="1"/>
        <v/>
      </c>
      <c r="G31" s="16"/>
    </row>
    <row r="32" spans="1:7" x14ac:dyDescent="0.25">
      <c r="A32" s="16"/>
      <c r="B32" s="21" t="str">
        <f>IF(('Fleet Details'!A30)=0,"",('Fleet Details'!A30))</f>
        <v/>
      </c>
      <c r="C32" s="21" t="str">
        <f>IF(('Fleet Details'!B30)=0,"",('Fleet Details'!B30))</f>
        <v/>
      </c>
      <c r="D32" s="42" t="str">
        <f>IF(('Fleet Details'!C30)=0,"",('Fleet Details'!C30))</f>
        <v/>
      </c>
      <c r="E32" s="21" t="str">
        <f>('Fleet Details'!D30)</f>
        <v/>
      </c>
      <c r="F32" s="22" t="str">
        <f t="shared" si="1"/>
        <v/>
      </c>
      <c r="G32" s="16"/>
    </row>
    <row r="33" spans="1:7" x14ac:dyDescent="0.25">
      <c r="A33" s="16"/>
      <c r="B33" s="21" t="str">
        <f>IF(('Fleet Details'!A31)=0,"",('Fleet Details'!A31))</f>
        <v/>
      </c>
      <c r="C33" s="21" t="str">
        <f>IF(('Fleet Details'!B31)=0,"",('Fleet Details'!B31))</f>
        <v/>
      </c>
      <c r="D33" s="42" t="str">
        <f>IF(('Fleet Details'!C31)=0,"",('Fleet Details'!C31))</f>
        <v/>
      </c>
      <c r="E33" s="21" t="str">
        <f>('Fleet Details'!D31)</f>
        <v/>
      </c>
      <c r="F33" s="22" t="str">
        <f t="shared" si="1"/>
        <v/>
      </c>
      <c r="G33" s="16"/>
    </row>
    <row r="34" spans="1:7" x14ac:dyDescent="0.25">
      <c r="A34" s="16"/>
      <c r="B34" s="21" t="str">
        <f>IF(('Fleet Details'!A32)=0,"",('Fleet Details'!A32))</f>
        <v/>
      </c>
      <c r="C34" s="21" t="str">
        <f>IF(('Fleet Details'!B32)=0,"",('Fleet Details'!B32))</f>
        <v/>
      </c>
      <c r="D34" s="42" t="str">
        <f>IF(('Fleet Details'!C32)=0,"",('Fleet Details'!C32))</f>
        <v/>
      </c>
      <c r="E34" s="21" t="str">
        <f>('Fleet Details'!D32)</f>
        <v/>
      </c>
      <c r="F34" s="22" t="str">
        <f t="shared" si="1"/>
        <v/>
      </c>
      <c r="G34" s="16"/>
    </row>
    <row r="35" spans="1:7" x14ac:dyDescent="0.25">
      <c r="A35" s="16"/>
      <c r="B35" s="21" t="str">
        <f>IF(('Fleet Details'!A33)=0,"",('Fleet Details'!A33))</f>
        <v/>
      </c>
      <c r="C35" s="21" t="str">
        <f>IF(('Fleet Details'!B33)=0,"",('Fleet Details'!B33))</f>
        <v/>
      </c>
      <c r="D35" s="42" t="str">
        <f>IF(('Fleet Details'!C33)=0,"",('Fleet Details'!C33))</f>
        <v/>
      </c>
      <c r="E35" s="21" t="str">
        <f>('Fleet Details'!D33)</f>
        <v/>
      </c>
      <c r="F35" s="22" t="str">
        <f t="shared" si="1"/>
        <v/>
      </c>
      <c r="G35" s="16"/>
    </row>
    <row r="36" spans="1:7" x14ac:dyDescent="0.25">
      <c r="A36" s="16"/>
      <c r="B36" s="21" t="str">
        <f>IF(('Fleet Details'!A34)=0,"",('Fleet Details'!A34))</f>
        <v/>
      </c>
      <c r="C36" s="21" t="str">
        <f>IF(('Fleet Details'!B34)=0,"",('Fleet Details'!B34))</f>
        <v/>
      </c>
      <c r="D36" s="42" t="str">
        <f>IF(('Fleet Details'!C34)=0,"",('Fleet Details'!C34))</f>
        <v/>
      </c>
      <c r="E36" s="21" t="str">
        <f>('Fleet Details'!D34)</f>
        <v/>
      </c>
      <c r="F36" s="22" t="str">
        <f t="shared" si="1"/>
        <v/>
      </c>
      <c r="G36" s="16"/>
    </row>
    <row r="37" spans="1:7" x14ac:dyDescent="0.25">
      <c r="A37" s="16"/>
      <c r="B37" s="21" t="str">
        <f>IF(('Fleet Details'!A35)=0,"",('Fleet Details'!A35))</f>
        <v/>
      </c>
      <c r="C37" s="21" t="str">
        <f>IF(('Fleet Details'!B35)=0,"",('Fleet Details'!B35))</f>
        <v/>
      </c>
      <c r="D37" s="42" t="str">
        <f>IF(('Fleet Details'!C35)=0,"",('Fleet Details'!C35))</f>
        <v/>
      </c>
      <c r="E37" s="21" t="str">
        <f>('Fleet Details'!D35)</f>
        <v/>
      </c>
      <c r="F37" s="22" t="str">
        <f t="shared" si="1"/>
        <v/>
      </c>
      <c r="G37" s="16"/>
    </row>
    <row r="38" spans="1:7" x14ac:dyDescent="0.25">
      <c r="A38" s="16"/>
      <c r="B38" s="21" t="str">
        <f>IF(('Fleet Details'!A36)=0,"",('Fleet Details'!A36))</f>
        <v/>
      </c>
      <c r="C38" s="21" t="str">
        <f>IF(('Fleet Details'!B36)=0,"",('Fleet Details'!B36))</f>
        <v/>
      </c>
      <c r="D38" s="42" t="str">
        <f>IF(('Fleet Details'!C36)=0,"",('Fleet Details'!C36))</f>
        <v/>
      </c>
      <c r="E38" s="21" t="str">
        <f>('Fleet Details'!D36)</f>
        <v/>
      </c>
      <c r="F38" s="22" t="str">
        <f t="shared" si="1"/>
        <v/>
      </c>
      <c r="G38" s="16"/>
    </row>
    <row r="39" spans="1:7" x14ac:dyDescent="0.25">
      <c r="A39" s="16"/>
      <c r="B39" s="21" t="str">
        <f>IF(('Fleet Details'!A37)=0,"",('Fleet Details'!A37))</f>
        <v/>
      </c>
      <c r="C39" s="21" t="str">
        <f>IF(('Fleet Details'!B37)=0,"",('Fleet Details'!B37))</f>
        <v/>
      </c>
      <c r="D39" s="42" t="str">
        <f>IF(('Fleet Details'!C37)=0,"",('Fleet Details'!C37))</f>
        <v/>
      </c>
      <c r="E39" s="21" t="str">
        <f>('Fleet Details'!D37)</f>
        <v/>
      </c>
      <c r="F39" s="22" t="str">
        <f t="shared" si="1"/>
        <v/>
      </c>
      <c r="G39" s="16"/>
    </row>
    <row r="40" spans="1:7" x14ac:dyDescent="0.25">
      <c r="A40" s="16"/>
      <c r="B40" s="21" t="str">
        <f>IF(('Fleet Details'!A38)=0,"",('Fleet Details'!A38))</f>
        <v/>
      </c>
      <c r="C40" s="21" t="str">
        <f>IF(('Fleet Details'!B38)=0,"",('Fleet Details'!B38))</f>
        <v/>
      </c>
      <c r="D40" s="42" t="str">
        <f>IF(('Fleet Details'!C38)=0,"",('Fleet Details'!C38))</f>
        <v/>
      </c>
      <c r="E40" s="21" t="str">
        <f>('Fleet Details'!D38)</f>
        <v/>
      </c>
      <c r="F40" s="22" t="str">
        <f t="shared" si="1"/>
        <v/>
      </c>
      <c r="G40" s="16"/>
    </row>
    <row r="41" spans="1:7" x14ac:dyDescent="0.25">
      <c r="A41" s="16"/>
      <c r="B41" s="21" t="str">
        <f>IF(('Fleet Details'!A39)=0,"",('Fleet Details'!A39))</f>
        <v/>
      </c>
      <c r="C41" s="21" t="str">
        <f>IF(('Fleet Details'!B39)=0,"",('Fleet Details'!B39))</f>
        <v/>
      </c>
      <c r="D41" s="42" t="str">
        <f>IF(('Fleet Details'!C39)=0,"",('Fleet Details'!C39))</f>
        <v/>
      </c>
      <c r="E41" s="21" t="str">
        <f>('Fleet Details'!D39)</f>
        <v/>
      </c>
      <c r="F41" s="22" t="str">
        <f t="shared" si="1"/>
        <v/>
      </c>
      <c r="G41" s="16"/>
    </row>
    <row r="42" spans="1:7" x14ac:dyDescent="0.25">
      <c r="A42" s="16"/>
      <c r="B42" s="21" t="str">
        <f>IF(('Fleet Details'!A40)=0,"",('Fleet Details'!A40))</f>
        <v/>
      </c>
      <c r="C42" s="21" t="str">
        <f>IF(('Fleet Details'!B40)=0,"",('Fleet Details'!B40))</f>
        <v/>
      </c>
      <c r="D42" s="42" t="str">
        <f>IF(('Fleet Details'!C40)=0,"",('Fleet Details'!C40))</f>
        <v/>
      </c>
      <c r="E42" s="21" t="str">
        <f>('Fleet Details'!D40)</f>
        <v/>
      </c>
      <c r="F42" s="22" t="str">
        <f t="shared" si="1"/>
        <v/>
      </c>
      <c r="G42" s="16"/>
    </row>
    <row r="43" spans="1:7" x14ac:dyDescent="0.25">
      <c r="A43" s="16"/>
      <c r="B43" s="21" t="str">
        <f>IF(('Fleet Details'!A41)=0,"",('Fleet Details'!A41))</f>
        <v/>
      </c>
      <c r="C43" s="21" t="str">
        <f>IF(('Fleet Details'!B41)=0,"",('Fleet Details'!B41))</f>
        <v/>
      </c>
      <c r="D43" s="42" t="str">
        <f>IF(('Fleet Details'!C41)=0,"",('Fleet Details'!C41))</f>
        <v/>
      </c>
      <c r="E43" s="21" t="str">
        <f>('Fleet Details'!D41)</f>
        <v/>
      </c>
      <c r="F43" s="22" t="str">
        <f t="shared" si="1"/>
        <v/>
      </c>
      <c r="G43" s="16"/>
    </row>
    <row r="44" spans="1:7" x14ac:dyDescent="0.25">
      <c r="A44" s="16"/>
      <c r="B44" s="21" t="str">
        <f>IF(('Fleet Details'!A42)=0,"",('Fleet Details'!A42))</f>
        <v/>
      </c>
      <c r="C44" s="21" t="str">
        <f>IF(('Fleet Details'!B42)=0,"",('Fleet Details'!B42))</f>
        <v/>
      </c>
      <c r="D44" s="42" t="str">
        <f>IF(('Fleet Details'!C42)=0,"",('Fleet Details'!C42))</f>
        <v/>
      </c>
      <c r="E44" s="21" t="str">
        <f>('Fleet Details'!D42)</f>
        <v/>
      </c>
      <c r="F44" s="22" t="str">
        <f t="shared" si="1"/>
        <v/>
      </c>
      <c r="G44" s="16"/>
    </row>
    <row r="45" spans="1:7" x14ac:dyDescent="0.25">
      <c r="A45" s="16"/>
      <c r="B45" s="21" t="str">
        <f>IF(('Fleet Details'!A43)=0,"",('Fleet Details'!A43))</f>
        <v/>
      </c>
      <c r="C45" s="21" t="str">
        <f>IF(('Fleet Details'!B43)=0,"",('Fleet Details'!B43))</f>
        <v/>
      </c>
      <c r="D45" s="42" t="str">
        <f>IF(('Fleet Details'!C43)=0,"",('Fleet Details'!C43))</f>
        <v/>
      </c>
      <c r="E45" s="21" t="str">
        <f>('Fleet Details'!D43)</f>
        <v/>
      </c>
      <c r="F45" s="22" t="str">
        <f t="shared" si="1"/>
        <v/>
      </c>
      <c r="G45" s="16"/>
    </row>
    <row r="46" spans="1:7" x14ac:dyDescent="0.25">
      <c r="A46" s="16"/>
      <c r="B46" s="21" t="str">
        <f>IF(('Fleet Details'!A44)=0,"",('Fleet Details'!A44))</f>
        <v/>
      </c>
      <c r="C46" s="21" t="str">
        <f>IF(('Fleet Details'!B44)=0,"",('Fleet Details'!B44))</f>
        <v/>
      </c>
      <c r="D46" s="42" t="str">
        <f>IF(('Fleet Details'!C44)=0,"",('Fleet Details'!C44))</f>
        <v/>
      </c>
      <c r="E46" s="21" t="str">
        <f>('Fleet Details'!D44)</f>
        <v/>
      </c>
      <c r="F46" s="22" t="str">
        <f t="shared" si="1"/>
        <v/>
      </c>
      <c r="G46" s="16"/>
    </row>
    <row r="47" spans="1:7" x14ac:dyDescent="0.25">
      <c r="A47" s="16"/>
      <c r="B47" s="21" t="str">
        <f>IF(('Fleet Details'!A45)=0,"",('Fleet Details'!A45))</f>
        <v/>
      </c>
      <c r="C47" s="21" t="str">
        <f>IF(('Fleet Details'!B45)=0,"",('Fleet Details'!B45))</f>
        <v/>
      </c>
      <c r="D47" s="42" t="str">
        <f>IF(('Fleet Details'!C45)=0,"",('Fleet Details'!C45))</f>
        <v/>
      </c>
      <c r="E47" s="21" t="str">
        <f>('Fleet Details'!D45)</f>
        <v/>
      </c>
      <c r="F47" s="22" t="str">
        <f t="shared" si="1"/>
        <v/>
      </c>
      <c r="G47" s="16"/>
    </row>
    <row r="48" spans="1:7" x14ac:dyDescent="0.25">
      <c r="A48" s="16"/>
      <c r="B48" s="21" t="str">
        <f>IF(('Fleet Details'!A46)=0,"",('Fleet Details'!A46))</f>
        <v/>
      </c>
      <c r="C48" s="21" t="str">
        <f>IF(('Fleet Details'!B46)=0,"",('Fleet Details'!B46))</f>
        <v/>
      </c>
      <c r="D48" s="42" t="str">
        <f>IF(('Fleet Details'!C46)=0,"",('Fleet Details'!C46))</f>
        <v/>
      </c>
      <c r="E48" s="21" t="str">
        <f>('Fleet Details'!D46)</f>
        <v/>
      </c>
      <c r="F48" s="22" t="str">
        <f t="shared" si="1"/>
        <v/>
      </c>
      <c r="G48" s="16"/>
    </row>
    <row r="49" spans="1:7" x14ac:dyDescent="0.25">
      <c r="A49" s="16"/>
      <c r="B49" s="21" t="str">
        <f>IF(('Fleet Details'!A47)=0,"",('Fleet Details'!A47))</f>
        <v/>
      </c>
      <c r="C49" s="21" t="str">
        <f>IF(('Fleet Details'!B47)=0,"",('Fleet Details'!B47))</f>
        <v/>
      </c>
      <c r="D49" s="42" t="str">
        <f>IF(('Fleet Details'!C47)=0,"",('Fleet Details'!C47))</f>
        <v/>
      </c>
      <c r="E49" s="21" t="str">
        <f>('Fleet Details'!D47)</f>
        <v/>
      </c>
      <c r="F49" s="22" t="str">
        <f t="shared" si="1"/>
        <v/>
      </c>
      <c r="G49" s="16"/>
    </row>
    <row r="50" spans="1:7" x14ac:dyDescent="0.25">
      <c r="A50" s="16"/>
      <c r="B50" s="21" t="str">
        <f>IF(('Fleet Details'!A48)=0,"",('Fleet Details'!A48))</f>
        <v/>
      </c>
      <c r="C50" s="21" t="str">
        <f>IF(('Fleet Details'!B48)=0,"",('Fleet Details'!B48))</f>
        <v/>
      </c>
      <c r="D50" s="42" t="str">
        <f>IF(('Fleet Details'!C48)=0,"",('Fleet Details'!C48))</f>
        <v/>
      </c>
      <c r="E50" s="21" t="str">
        <f>('Fleet Details'!D48)</f>
        <v/>
      </c>
      <c r="F50" s="22" t="str">
        <f t="shared" si="1"/>
        <v/>
      </c>
      <c r="G50" s="16"/>
    </row>
    <row r="51" spans="1:7" x14ac:dyDescent="0.25">
      <c r="A51" s="16"/>
      <c r="B51" s="21" t="str">
        <f>IF(('Fleet Details'!A49)=0,"",('Fleet Details'!A49))</f>
        <v/>
      </c>
      <c r="C51" s="21" t="str">
        <f>IF(('Fleet Details'!B49)=0,"",('Fleet Details'!B49))</f>
        <v/>
      </c>
      <c r="D51" s="42" t="str">
        <f>IF(('Fleet Details'!C49)=0,"",('Fleet Details'!C49))</f>
        <v/>
      </c>
      <c r="E51" s="21" t="str">
        <f>('Fleet Details'!D49)</f>
        <v/>
      </c>
      <c r="F51" s="22" t="str">
        <f t="shared" si="1"/>
        <v/>
      </c>
      <c r="G51" s="16"/>
    </row>
    <row r="52" spans="1:7" x14ac:dyDescent="0.25">
      <c r="A52" s="16"/>
      <c r="B52" s="21" t="str">
        <f>IF(('Fleet Details'!A50)=0,"",('Fleet Details'!A50))</f>
        <v/>
      </c>
      <c r="C52" s="21" t="str">
        <f>IF(('Fleet Details'!B50)=0,"",('Fleet Details'!B50))</f>
        <v/>
      </c>
      <c r="D52" s="42" t="str">
        <f>IF(('Fleet Details'!C50)=0,"",('Fleet Details'!C50))</f>
        <v/>
      </c>
      <c r="E52" s="21" t="str">
        <f>('Fleet Details'!D50)</f>
        <v/>
      </c>
      <c r="F52" s="22" t="str">
        <f t="shared" si="1"/>
        <v/>
      </c>
      <c r="G52" s="16"/>
    </row>
    <row r="53" spans="1:7" x14ac:dyDescent="0.25">
      <c r="A53" s="16"/>
      <c r="B53" s="21" t="str">
        <f>IF(('Fleet Details'!A51)=0,"",('Fleet Details'!A51))</f>
        <v/>
      </c>
      <c r="C53" s="21" t="str">
        <f>IF(('Fleet Details'!B51)=0,"",('Fleet Details'!B51))</f>
        <v/>
      </c>
      <c r="D53" s="42" t="str">
        <f>IF(('Fleet Details'!C51)=0,"",('Fleet Details'!C51))</f>
        <v/>
      </c>
      <c r="E53" s="21" t="str">
        <f>('Fleet Details'!D51)</f>
        <v/>
      </c>
      <c r="F53" s="22" t="str">
        <f t="shared" si="1"/>
        <v/>
      </c>
      <c r="G53" s="16"/>
    </row>
    <row r="54" spans="1:7" x14ac:dyDescent="0.25">
      <c r="A54" s="16"/>
      <c r="B54" s="21" t="str">
        <f>IF(('Fleet Details'!A52)=0,"",('Fleet Details'!A52))</f>
        <v/>
      </c>
      <c r="C54" s="21" t="str">
        <f>IF(('Fleet Details'!B52)=0,"",('Fleet Details'!B52))</f>
        <v/>
      </c>
      <c r="D54" s="42" t="str">
        <f>IF(('Fleet Details'!C52)=0,"",('Fleet Details'!C52))</f>
        <v/>
      </c>
      <c r="E54" s="21" t="str">
        <f>('Fleet Details'!D52)</f>
        <v/>
      </c>
      <c r="F54" s="22" t="str">
        <f t="shared" si="1"/>
        <v/>
      </c>
      <c r="G54" s="16"/>
    </row>
    <row r="55" spans="1:7" x14ac:dyDescent="0.25">
      <c r="A55" s="16"/>
      <c r="B55" s="21" t="str">
        <f>IF(('Fleet Details'!A53)=0,"",('Fleet Details'!A53))</f>
        <v/>
      </c>
      <c r="C55" s="21" t="str">
        <f>IF(('Fleet Details'!B53)=0,"",('Fleet Details'!B53))</f>
        <v/>
      </c>
      <c r="D55" s="42" t="str">
        <f>IF(('Fleet Details'!C53)=0,"",('Fleet Details'!C53))</f>
        <v/>
      </c>
      <c r="E55" s="21" t="str">
        <f>('Fleet Details'!D53)</f>
        <v/>
      </c>
      <c r="F55" s="22" t="str">
        <f t="shared" si="1"/>
        <v/>
      </c>
      <c r="G55" s="16"/>
    </row>
    <row r="56" spans="1:7" x14ac:dyDescent="0.25">
      <c r="A56" s="16"/>
      <c r="B56" s="21" t="str">
        <f>IF(('Fleet Details'!A54)=0,"",('Fleet Details'!A54))</f>
        <v/>
      </c>
      <c r="C56" s="21" t="str">
        <f>IF(('Fleet Details'!B54)=0,"",('Fleet Details'!B54))</f>
        <v/>
      </c>
      <c r="D56" s="42" t="str">
        <f>IF(('Fleet Details'!C54)=0,"",('Fleet Details'!C54))</f>
        <v/>
      </c>
      <c r="E56" s="21" t="str">
        <f>('Fleet Details'!D54)</f>
        <v/>
      </c>
      <c r="F56" s="22" t="str">
        <f t="shared" si="1"/>
        <v/>
      </c>
      <c r="G56" s="16"/>
    </row>
    <row r="57" spans="1:7" x14ac:dyDescent="0.25">
      <c r="A57" s="16"/>
      <c r="B57" s="21" t="str">
        <f>IF(('Fleet Details'!A55)=0,"",('Fleet Details'!A55))</f>
        <v/>
      </c>
      <c r="C57" s="21" t="str">
        <f>IF(('Fleet Details'!B55)=0,"",('Fleet Details'!B55))</f>
        <v/>
      </c>
      <c r="D57" s="42" t="str">
        <f>IF(('Fleet Details'!C55)=0,"",('Fleet Details'!C55))</f>
        <v/>
      </c>
      <c r="E57" s="21" t="str">
        <f>('Fleet Details'!D55)</f>
        <v/>
      </c>
      <c r="F57" s="22" t="str">
        <f t="shared" si="1"/>
        <v/>
      </c>
      <c r="G57" s="16"/>
    </row>
    <row r="58" spans="1:7" x14ac:dyDescent="0.25">
      <c r="A58" s="16"/>
      <c r="B58" s="21" t="str">
        <f>IF(('Fleet Details'!A56)=0,"",('Fleet Details'!A56))</f>
        <v/>
      </c>
      <c r="C58" s="21" t="str">
        <f>IF(('Fleet Details'!B56)=0,"",('Fleet Details'!B56))</f>
        <v/>
      </c>
      <c r="D58" s="42" t="str">
        <f>IF(('Fleet Details'!C56)=0,"",('Fleet Details'!C56))</f>
        <v/>
      </c>
      <c r="E58" s="21" t="str">
        <f>('Fleet Details'!D56)</f>
        <v/>
      </c>
      <c r="F58" s="22" t="str">
        <f t="shared" si="1"/>
        <v/>
      </c>
      <c r="G58" s="16"/>
    </row>
    <row r="59" spans="1:7" x14ac:dyDescent="0.25">
      <c r="A59" s="16"/>
      <c r="B59" s="21" t="str">
        <f>IF(('Fleet Details'!A57)=0,"",('Fleet Details'!A57))</f>
        <v/>
      </c>
      <c r="C59" s="21" t="str">
        <f>IF(('Fleet Details'!B57)=0,"",('Fleet Details'!B57))</f>
        <v/>
      </c>
      <c r="D59" s="42" t="str">
        <f>IF(('Fleet Details'!C57)=0,"",('Fleet Details'!C57))</f>
        <v/>
      </c>
      <c r="E59" s="21" t="str">
        <f>('Fleet Details'!D57)</f>
        <v/>
      </c>
      <c r="F59" s="22" t="str">
        <f t="shared" si="1"/>
        <v/>
      </c>
      <c r="G59" s="16"/>
    </row>
    <row r="60" spans="1:7" x14ac:dyDescent="0.25">
      <c r="A60" s="16"/>
      <c r="B60" s="21" t="str">
        <f>IF(('Fleet Details'!A58)=0,"",('Fleet Details'!A58))</f>
        <v/>
      </c>
      <c r="C60" s="21" t="str">
        <f>IF(('Fleet Details'!B58)=0,"",('Fleet Details'!B58))</f>
        <v/>
      </c>
      <c r="D60" s="42" t="str">
        <f>IF(('Fleet Details'!C58)=0,"",('Fleet Details'!C58))</f>
        <v/>
      </c>
      <c r="E60" s="21" t="str">
        <f>('Fleet Details'!D58)</f>
        <v/>
      </c>
      <c r="F60" s="22" t="str">
        <f t="shared" si="1"/>
        <v/>
      </c>
      <c r="G60" s="16"/>
    </row>
    <row r="61" spans="1:7" x14ac:dyDescent="0.25">
      <c r="A61" s="16"/>
      <c r="B61" s="21" t="str">
        <f>IF(('Fleet Details'!A59)=0,"",('Fleet Details'!A59))</f>
        <v/>
      </c>
      <c r="C61" s="21" t="str">
        <f>IF(('Fleet Details'!B59)=0,"",('Fleet Details'!B59))</f>
        <v/>
      </c>
      <c r="D61" s="42" t="str">
        <f>IF(('Fleet Details'!C59)=0,"",('Fleet Details'!C59))</f>
        <v/>
      </c>
      <c r="E61" s="21" t="str">
        <f>('Fleet Details'!D59)</f>
        <v/>
      </c>
      <c r="F61" s="22" t="str">
        <f t="shared" si="1"/>
        <v/>
      </c>
      <c r="G61" s="16"/>
    </row>
    <row r="62" spans="1:7" x14ac:dyDescent="0.25">
      <c r="A62" s="16"/>
      <c r="B62" s="21" t="str">
        <f>IF(('Fleet Details'!A60)=0,"",('Fleet Details'!A60))</f>
        <v/>
      </c>
      <c r="C62" s="21" t="str">
        <f>IF(('Fleet Details'!B60)=0,"",('Fleet Details'!B60))</f>
        <v/>
      </c>
      <c r="D62" s="42" t="str">
        <f>IF(('Fleet Details'!C60)=0,"",('Fleet Details'!C60))</f>
        <v/>
      </c>
      <c r="E62" s="21" t="str">
        <f>('Fleet Details'!D60)</f>
        <v/>
      </c>
      <c r="F62" s="22" t="str">
        <f t="shared" si="1"/>
        <v/>
      </c>
      <c r="G62" s="16"/>
    </row>
    <row r="63" spans="1:7" x14ac:dyDescent="0.25">
      <c r="A63" s="16"/>
      <c r="B63" s="21" t="str">
        <f>IF(('Fleet Details'!A61)=0,"",('Fleet Details'!A61))</f>
        <v/>
      </c>
      <c r="C63" s="21" t="str">
        <f>IF(('Fleet Details'!B61)=0,"",('Fleet Details'!B61))</f>
        <v/>
      </c>
      <c r="D63" s="42" t="str">
        <f>IF(('Fleet Details'!C61)=0,"",('Fleet Details'!C61))</f>
        <v/>
      </c>
      <c r="E63" s="21" t="str">
        <f>('Fleet Details'!D61)</f>
        <v/>
      </c>
      <c r="F63" s="22" t="str">
        <f t="shared" si="1"/>
        <v/>
      </c>
      <c r="G63" s="16"/>
    </row>
    <row r="64" spans="1:7" x14ac:dyDescent="0.25">
      <c r="A64" s="16"/>
      <c r="B64" s="21" t="str">
        <f>IF(('Fleet Details'!A62)=0,"",('Fleet Details'!A62))</f>
        <v/>
      </c>
      <c r="C64" s="21" t="str">
        <f>IF(('Fleet Details'!B62)=0,"",('Fleet Details'!B62))</f>
        <v/>
      </c>
      <c r="D64" s="42" t="str">
        <f>IF(('Fleet Details'!C62)=0,"",('Fleet Details'!C62))</f>
        <v/>
      </c>
      <c r="E64" s="21" t="str">
        <f>('Fleet Details'!D62)</f>
        <v/>
      </c>
      <c r="F64" s="22" t="str">
        <f t="shared" si="1"/>
        <v/>
      </c>
      <c r="G64" s="16"/>
    </row>
    <row r="65" spans="1:7" x14ac:dyDescent="0.25">
      <c r="A65" s="16"/>
      <c r="B65" s="21" t="str">
        <f>IF(('Fleet Details'!A63)=0,"",('Fleet Details'!A63))</f>
        <v/>
      </c>
      <c r="C65" s="21" t="str">
        <f>IF(('Fleet Details'!B63)=0,"",('Fleet Details'!B63))</f>
        <v/>
      </c>
      <c r="D65" s="42" t="str">
        <f>IF(('Fleet Details'!C63)=0,"",('Fleet Details'!C63))</f>
        <v/>
      </c>
      <c r="E65" s="21" t="str">
        <f>('Fleet Details'!D63)</f>
        <v/>
      </c>
      <c r="F65" s="22" t="str">
        <f t="shared" si="1"/>
        <v/>
      </c>
      <c r="G65" s="16"/>
    </row>
    <row r="66" spans="1:7" x14ac:dyDescent="0.25">
      <c r="A66" s="16"/>
      <c r="B66" s="21" t="str">
        <f>IF(('Fleet Details'!A64)=0,"",('Fleet Details'!A64))</f>
        <v/>
      </c>
      <c r="C66" s="21" t="str">
        <f>IF(('Fleet Details'!B64)=0,"",('Fleet Details'!B64))</f>
        <v/>
      </c>
      <c r="D66" s="42" t="str">
        <f>IF(('Fleet Details'!C64)=0,"",('Fleet Details'!C64))</f>
        <v/>
      </c>
      <c r="E66" s="21" t="str">
        <f>('Fleet Details'!D64)</f>
        <v/>
      </c>
      <c r="F66" s="22" t="str">
        <f t="shared" si="1"/>
        <v/>
      </c>
      <c r="G66" s="16"/>
    </row>
    <row r="67" spans="1:7" x14ac:dyDescent="0.25">
      <c r="A67" s="16"/>
      <c r="B67" s="21" t="str">
        <f>IF(('Fleet Details'!A65)=0,"",('Fleet Details'!A65))</f>
        <v/>
      </c>
      <c r="C67" s="21" t="str">
        <f>IF(('Fleet Details'!B65)=0,"",('Fleet Details'!B65))</f>
        <v/>
      </c>
      <c r="D67" s="42" t="str">
        <f>IF(('Fleet Details'!C65)=0,"",('Fleet Details'!C65))</f>
        <v/>
      </c>
      <c r="E67" s="21" t="str">
        <f>('Fleet Details'!D65)</f>
        <v/>
      </c>
      <c r="F67" s="22" t="str">
        <f t="shared" si="1"/>
        <v/>
      </c>
      <c r="G67" s="16"/>
    </row>
    <row r="68" spans="1:7" x14ac:dyDescent="0.25">
      <c r="A68" s="16"/>
      <c r="B68" s="21" t="str">
        <f>IF(('Fleet Details'!A66)=0,"",('Fleet Details'!A66))</f>
        <v/>
      </c>
      <c r="C68" s="21" t="str">
        <f>IF(('Fleet Details'!B66)=0,"",('Fleet Details'!B66))</f>
        <v/>
      </c>
      <c r="D68" s="42" t="str">
        <f>IF(('Fleet Details'!C66)=0,"",('Fleet Details'!C66))</f>
        <v/>
      </c>
      <c r="E68" s="21" t="str">
        <f>('Fleet Details'!D66)</f>
        <v/>
      </c>
      <c r="F68" s="22" t="str">
        <f t="shared" si="1"/>
        <v/>
      </c>
      <c r="G68" s="16"/>
    </row>
    <row r="69" spans="1:7" x14ac:dyDescent="0.25">
      <c r="A69" s="16"/>
      <c r="B69" s="21" t="str">
        <f>IF(('Fleet Details'!A67)=0,"",('Fleet Details'!A67))</f>
        <v/>
      </c>
      <c r="C69" s="21" t="str">
        <f>IF(('Fleet Details'!B67)=0,"",('Fleet Details'!B67))</f>
        <v/>
      </c>
      <c r="D69" s="42" t="str">
        <f>IF(('Fleet Details'!C67)=0,"",('Fleet Details'!C67))</f>
        <v/>
      </c>
      <c r="E69" s="21" t="str">
        <f>('Fleet Details'!D67)</f>
        <v/>
      </c>
      <c r="F69" s="22" t="str">
        <f t="shared" si="1"/>
        <v/>
      </c>
      <c r="G69" s="16"/>
    </row>
    <row r="70" spans="1:7" x14ac:dyDescent="0.25">
      <c r="A70" s="16"/>
      <c r="B70" s="21" t="str">
        <f>IF(('Fleet Details'!A68)=0,"",('Fleet Details'!A68))</f>
        <v/>
      </c>
      <c r="C70" s="21" t="str">
        <f>IF(('Fleet Details'!B68)=0,"",('Fleet Details'!B68))</f>
        <v/>
      </c>
      <c r="D70" s="42" t="str">
        <f>IF(('Fleet Details'!C68)=0,"",('Fleet Details'!C68))</f>
        <v/>
      </c>
      <c r="E70" s="21" t="str">
        <f>('Fleet Details'!D68)</f>
        <v/>
      </c>
      <c r="F70" s="22" t="str">
        <f t="shared" si="1"/>
        <v/>
      </c>
      <c r="G70" s="16"/>
    </row>
    <row r="71" spans="1:7" x14ac:dyDescent="0.25">
      <c r="A71" s="16"/>
      <c r="B71" s="21" t="str">
        <f>IF(('Fleet Details'!A69)=0,"",('Fleet Details'!A69))</f>
        <v/>
      </c>
      <c r="C71" s="21" t="str">
        <f>IF(('Fleet Details'!B69)=0,"",('Fleet Details'!B69))</f>
        <v/>
      </c>
      <c r="D71" s="42" t="str">
        <f>IF(('Fleet Details'!C69)=0,"",('Fleet Details'!C69))</f>
        <v/>
      </c>
      <c r="E71" s="21" t="str">
        <f>('Fleet Details'!D69)</f>
        <v/>
      </c>
      <c r="F71" s="22" t="str">
        <f t="shared" si="1"/>
        <v/>
      </c>
      <c r="G71" s="16"/>
    </row>
    <row r="72" spans="1:7" x14ac:dyDescent="0.25">
      <c r="A72" s="16"/>
      <c r="B72" s="21" t="str">
        <f>IF(('Fleet Details'!A70)=0,"",('Fleet Details'!A70))</f>
        <v/>
      </c>
      <c r="C72" s="21" t="str">
        <f>IF(('Fleet Details'!B70)=0,"",('Fleet Details'!B70))</f>
        <v/>
      </c>
      <c r="D72" s="42" t="str">
        <f>IF(('Fleet Details'!C70)=0,"",('Fleet Details'!C70))</f>
        <v/>
      </c>
      <c r="E72" s="21" t="str">
        <f>('Fleet Details'!D70)</f>
        <v/>
      </c>
      <c r="F72" s="22" t="str">
        <f t="shared" si="1"/>
        <v/>
      </c>
      <c r="G72" s="16"/>
    </row>
    <row r="73" spans="1:7" x14ac:dyDescent="0.25">
      <c r="A73" s="16"/>
      <c r="B73" s="21" t="str">
        <f>IF(('Fleet Details'!A71)=0,"",('Fleet Details'!A71))</f>
        <v/>
      </c>
      <c r="C73" s="21" t="str">
        <f>IF(('Fleet Details'!B71)=0,"",('Fleet Details'!B71))</f>
        <v/>
      </c>
      <c r="D73" s="42" t="str">
        <f>IF(('Fleet Details'!C71)=0,"",('Fleet Details'!C71))</f>
        <v/>
      </c>
      <c r="E73" s="21" t="str">
        <f>('Fleet Details'!D71)</f>
        <v/>
      </c>
      <c r="F73" s="22" t="str">
        <f t="shared" si="1"/>
        <v/>
      </c>
      <c r="G73" s="16"/>
    </row>
    <row r="74" spans="1:7" x14ac:dyDescent="0.25">
      <c r="A74" s="16"/>
      <c r="B74" s="21" t="str">
        <f>IF(('Fleet Details'!A72)=0,"",('Fleet Details'!A72))</f>
        <v/>
      </c>
      <c r="C74" s="21" t="str">
        <f>IF(('Fleet Details'!B72)=0,"",('Fleet Details'!B72))</f>
        <v/>
      </c>
      <c r="D74" s="42" t="str">
        <f>IF(('Fleet Details'!C72)=0,"",('Fleet Details'!C72))</f>
        <v/>
      </c>
      <c r="E74" s="21" t="str">
        <f>('Fleet Details'!D72)</f>
        <v/>
      </c>
      <c r="F74" s="22" t="str">
        <f t="shared" si="1"/>
        <v/>
      </c>
      <c r="G74" s="16"/>
    </row>
    <row r="75" spans="1:7" x14ac:dyDescent="0.25">
      <c r="A75" s="16"/>
      <c r="B75" s="21" t="str">
        <f>IF(('Fleet Details'!A73)=0,"",('Fleet Details'!A73))</f>
        <v/>
      </c>
      <c r="C75" s="21" t="str">
        <f>IF(('Fleet Details'!B73)=0,"",('Fleet Details'!B73))</f>
        <v/>
      </c>
      <c r="D75" s="42" t="str">
        <f>IF(('Fleet Details'!C73)=0,"",('Fleet Details'!C73))</f>
        <v/>
      </c>
      <c r="E75" s="21" t="str">
        <f>('Fleet Details'!D73)</f>
        <v/>
      </c>
      <c r="F75" s="22" t="str">
        <f t="shared" ref="F75:F98" si="2">IF(E75="","",IF(E75 = "Not Available","NO", "YES"))</f>
        <v/>
      </c>
      <c r="G75" s="16"/>
    </row>
    <row r="76" spans="1:7" x14ac:dyDescent="0.25">
      <c r="A76" s="16"/>
      <c r="B76" s="21" t="str">
        <f>IF(('Fleet Details'!A74)=0,"",('Fleet Details'!A74))</f>
        <v/>
      </c>
      <c r="C76" s="21" t="str">
        <f>IF(('Fleet Details'!B74)=0,"",('Fleet Details'!B74))</f>
        <v/>
      </c>
      <c r="D76" s="42" t="str">
        <f>IF(('Fleet Details'!C74)=0,"",('Fleet Details'!C74))</f>
        <v/>
      </c>
      <c r="E76" s="21" t="str">
        <f>('Fleet Details'!D74)</f>
        <v/>
      </c>
      <c r="F76" s="22" t="str">
        <f t="shared" si="2"/>
        <v/>
      </c>
      <c r="G76" s="16"/>
    </row>
    <row r="77" spans="1:7" x14ac:dyDescent="0.25">
      <c r="A77" s="16"/>
      <c r="B77" s="21" t="str">
        <f>IF(('Fleet Details'!A75)=0,"",('Fleet Details'!A75))</f>
        <v/>
      </c>
      <c r="C77" s="21" t="str">
        <f>IF(('Fleet Details'!B75)=0,"",('Fleet Details'!B75))</f>
        <v/>
      </c>
      <c r="D77" s="42" t="str">
        <f>IF(('Fleet Details'!C75)=0,"",('Fleet Details'!C75))</f>
        <v/>
      </c>
      <c r="E77" s="21" t="str">
        <f>('Fleet Details'!D75)</f>
        <v/>
      </c>
      <c r="F77" s="22" t="str">
        <f t="shared" si="2"/>
        <v/>
      </c>
      <c r="G77" s="16"/>
    </row>
    <row r="78" spans="1:7" x14ac:dyDescent="0.25">
      <c r="A78" s="16"/>
      <c r="B78" s="21" t="str">
        <f>IF(('Fleet Details'!A76)=0,"",('Fleet Details'!A76))</f>
        <v/>
      </c>
      <c r="C78" s="21" t="str">
        <f>IF(('Fleet Details'!B76)=0,"",('Fleet Details'!B76))</f>
        <v/>
      </c>
      <c r="D78" s="42" t="str">
        <f>IF(('Fleet Details'!C76)=0,"",('Fleet Details'!C76))</f>
        <v/>
      </c>
      <c r="E78" s="21" t="str">
        <f>('Fleet Details'!D76)</f>
        <v/>
      </c>
      <c r="F78" s="22" t="str">
        <f t="shared" si="2"/>
        <v/>
      </c>
      <c r="G78" s="16"/>
    </row>
    <row r="79" spans="1:7" x14ac:dyDescent="0.25">
      <c r="A79" s="16"/>
      <c r="B79" s="21" t="str">
        <f>IF(('Fleet Details'!A77)=0,"",('Fleet Details'!A77))</f>
        <v/>
      </c>
      <c r="C79" s="21" t="str">
        <f>IF(('Fleet Details'!B77)=0,"",('Fleet Details'!B77))</f>
        <v/>
      </c>
      <c r="D79" s="42" t="str">
        <f>IF(('Fleet Details'!C77)=0,"",('Fleet Details'!C77))</f>
        <v/>
      </c>
      <c r="E79" s="21" t="str">
        <f>('Fleet Details'!D77)</f>
        <v/>
      </c>
      <c r="F79" s="22" t="str">
        <f t="shared" si="2"/>
        <v/>
      </c>
      <c r="G79" s="16"/>
    </row>
    <row r="80" spans="1:7" x14ac:dyDescent="0.25">
      <c r="A80" s="16"/>
      <c r="B80" s="21" t="str">
        <f>IF(('Fleet Details'!A78)=0,"",('Fleet Details'!A78))</f>
        <v/>
      </c>
      <c r="C80" s="21" t="str">
        <f>IF(('Fleet Details'!B78)=0,"",('Fleet Details'!B78))</f>
        <v/>
      </c>
      <c r="D80" s="42" t="str">
        <f>IF(('Fleet Details'!C78)=0,"",('Fleet Details'!C78))</f>
        <v/>
      </c>
      <c r="E80" s="21" t="str">
        <f>('Fleet Details'!D78)</f>
        <v/>
      </c>
      <c r="F80" s="22" t="str">
        <f t="shared" si="2"/>
        <v/>
      </c>
      <c r="G80" s="16"/>
    </row>
    <row r="81" spans="1:7" x14ac:dyDescent="0.25">
      <c r="A81" s="16"/>
      <c r="B81" s="21" t="str">
        <f>IF(('Fleet Details'!A79)=0,"",('Fleet Details'!A79))</f>
        <v/>
      </c>
      <c r="C81" s="21" t="str">
        <f>IF(('Fleet Details'!B79)=0,"",('Fleet Details'!B79))</f>
        <v/>
      </c>
      <c r="D81" s="42" t="str">
        <f>IF(('Fleet Details'!C79)=0,"",('Fleet Details'!C79))</f>
        <v/>
      </c>
      <c r="E81" s="21" t="str">
        <f>('Fleet Details'!D79)</f>
        <v/>
      </c>
      <c r="F81" s="22" t="str">
        <f t="shared" si="2"/>
        <v/>
      </c>
      <c r="G81" s="16"/>
    </row>
    <row r="82" spans="1:7" x14ac:dyDescent="0.25">
      <c r="A82" s="16"/>
      <c r="B82" s="21" t="str">
        <f>IF(('Fleet Details'!A80)=0,"",('Fleet Details'!A80))</f>
        <v/>
      </c>
      <c r="C82" s="21" t="str">
        <f>IF(('Fleet Details'!B80)=0,"",('Fleet Details'!B80))</f>
        <v/>
      </c>
      <c r="D82" s="42" t="str">
        <f>IF(('Fleet Details'!C80)=0,"",('Fleet Details'!C80))</f>
        <v/>
      </c>
      <c r="E82" s="21" t="str">
        <f>('Fleet Details'!D80)</f>
        <v/>
      </c>
      <c r="F82" s="22" t="str">
        <f t="shared" si="2"/>
        <v/>
      </c>
      <c r="G82" s="16"/>
    </row>
    <row r="83" spans="1:7" x14ac:dyDescent="0.25">
      <c r="A83" s="16"/>
      <c r="B83" s="21" t="str">
        <f>IF(('Fleet Details'!A81)=0,"",('Fleet Details'!A81))</f>
        <v/>
      </c>
      <c r="C83" s="21" t="str">
        <f>IF(('Fleet Details'!B81)=0,"",('Fleet Details'!B81))</f>
        <v/>
      </c>
      <c r="D83" s="42" t="str">
        <f>IF(('Fleet Details'!C81)=0,"",('Fleet Details'!C81))</f>
        <v/>
      </c>
      <c r="E83" s="21" t="str">
        <f>('Fleet Details'!D81)</f>
        <v/>
      </c>
      <c r="F83" s="22" t="str">
        <f t="shared" si="2"/>
        <v/>
      </c>
      <c r="G83" s="16"/>
    </row>
    <row r="84" spans="1:7" x14ac:dyDescent="0.25">
      <c r="A84" s="16"/>
      <c r="B84" s="21" t="str">
        <f>IF(('Fleet Details'!A82)=0,"",('Fleet Details'!A82))</f>
        <v/>
      </c>
      <c r="C84" s="21" t="str">
        <f>IF(('Fleet Details'!B82)=0,"",('Fleet Details'!B82))</f>
        <v/>
      </c>
      <c r="D84" s="42" t="str">
        <f>IF(('Fleet Details'!C82)=0,"",('Fleet Details'!C82))</f>
        <v/>
      </c>
      <c r="E84" s="21" t="str">
        <f>('Fleet Details'!D82)</f>
        <v/>
      </c>
      <c r="F84" s="22" t="str">
        <f t="shared" si="2"/>
        <v/>
      </c>
      <c r="G84" s="16"/>
    </row>
    <row r="85" spans="1:7" x14ac:dyDescent="0.25">
      <c r="A85" s="16"/>
      <c r="B85" s="21" t="str">
        <f>IF(('Fleet Details'!A83)=0,"",('Fleet Details'!A83))</f>
        <v/>
      </c>
      <c r="C85" s="21" t="str">
        <f>IF(('Fleet Details'!B83)=0,"",('Fleet Details'!B83))</f>
        <v/>
      </c>
      <c r="D85" s="42" t="str">
        <f>IF(('Fleet Details'!C83)=0,"",('Fleet Details'!C83))</f>
        <v/>
      </c>
      <c r="E85" s="21" t="str">
        <f>('Fleet Details'!D83)</f>
        <v/>
      </c>
      <c r="F85" s="22" t="str">
        <f t="shared" si="2"/>
        <v/>
      </c>
      <c r="G85" s="16"/>
    </row>
    <row r="86" spans="1:7" x14ac:dyDescent="0.25">
      <c r="A86" s="16"/>
      <c r="B86" s="21" t="str">
        <f>IF(('Fleet Details'!A84)=0,"",('Fleet Details'!A84))</f>
        <v/>
      </c>
      <c r="C86" s="21" t="str">
        <f>IF(('Fleet Details'!B84)=0,"",('Fleet Details'!B84))</f>
        <v/>
      </c>
      <c r="D86" s="42" t="str">
        <f>IF(('Fleet Details'!C84)=0,"",('Fleet Details'!C84))</f>
        <v/>
      </c>
      <c r="E86" s="21" t="str">
        <f>('Fleet Details'!D84)</f>
        <v/>
      </c>
      <c r="F86" s="22" t="str">
        <f t="shared" si="2"/>
        <v/>
      </c>
      <c r="G86" s="16"/>
    </row>
    <row r="87" spans="1:7" x14ac:dyDescent="0.25">
      <c r="A87" s="16"/>
      <c r="B87" s="21" t="str">
        <f>IF(('Fleet Details'!A85)=0,"",('Fleet Details'!A85))</f>
        <v/>
      </c>
      <c r="C87" s="21" t="str">
        <f>IF(('Fleet Details'!B85)=0,"",('Fleet Details'!B85))</f>
        <v/>
      </c>
      <c r="D87" s="42" t="str">
        <f>IF(('Fleet Details'!C85)=0,"",('Fleet Details'!C85))</f>
        <v/>
      </c>
      <c r="E87" s="21" t="str">
        <f>('Fleet Details'!D85)</f>
        <v/>
      </c>
      <c r="F87" s="22" t="str">
        <f t="shared" si="2"/>
        <v/>
      </c>
      <c r="G87" s="16"/>
    </row>
    <row r="88" spans="1:7" x14ac:dyDescent="0.25">
      <c r="A88" s="16"/>
      <c r="B88" s="21" t="str">
        <f>IF(('Fleet Details'!A86)=0,"",('Fleet Details'!A86))</f>
        <v/>
      </c>
      <c r="C88" s="21" t="str">
        <f>IF(('Fleet Details'!B86)=0,"",('Fleet Details'!B86))</f>
        <v/>
      </c>
      <c r="D88" s="42" t="str">
        <f>IF(('Fleet Details'!C86)=0,"",('Fleet Details'!C86))</f>
        <v/>
      </c>
      <c r="E88" s="21" t="str">
        <f>('Fleet Details'!D86)</f>
        <v/>
      </c>
      <c r="F88" s="22" t="str">
        <f t="shared" si="2"/>
        <v/>
      </c>
      <c r="G88" s="16"/>
    </row>
    <row r="89" spans="1:7" x14ac:dyDescent="0.25">
      <c r="A89" s="16"/>
      <c r="B89" s="21" t="str">
        <f>IF(('Fleet Details'!A87)=0,"",('Fleet Details'!A87))</f>
        <v/>
      </c>
      <c r="C89" s="21" t="str">
        <f>IF(('Fleet Details'!B87)=0,"",('Fleet Details'!B87))</f>
        <v/>
      </c>
      <c r="D89" s="42" t="str">
        <f>IF(('Fleet Details'!C87)=0,"",('Fleet Details'!C87))</f>
        <v/>
      </c>
      <c r="E89" s="21" t="str">
        <f>('Fleet Details'!D87)</f>
        <v/>
      </c>
      <c r="F89" s="22" t="str">
        <f t="shared" si="2"/>
        <v/>
      </c>
      <c r="G89" s="16"/>
    </row>
    <row r="90" spans="1:7" x14ac:dyDescent="0.25">
      <c r="A90" s="16"/>
      <c r="B90" s="21" t="str">
        <f>IF(('Fleet Details'!A88)=0,"",('Fleet Details'!A88))</f>
        <v/>
      </c>
      <c r="C90" s="21" t="str">
        <f>IF(('Fleet Details'!B88)=0,"",('Fleet Details'!B88))</f>
        <v/>
      </c>
      <c r="D90" s="42" t="str">
        <f>IF(('Fleet Details'!C88)=0,"",('Fleet Details'!C88))</f>
        <v/>
      </c>
      <c r="E90" s="21" t="str">
        <f>('Fleet Details'!D88)</f>
        <v/>
      </c>
      <c r="F90" s="22" t="str">
        <f t="shared" si="2"/>
        <v/>
      </c>
      <c r="G90" s="16"/>
    </row>
    <row r="91" spans="1:7" x14ac:dyDescent="0.25">
      <c r="A91" s="16"/>
      <c r="B91" s="21" t="str">
        <f>IF(('Fleet Details'!A89)=0,"",('Fleet Details'!A89))</f>
        <v/>
      </c>
      <c r="C91" s="21" t="str">
        <f>IF(('Fleet Details'!B89)=0,"",('Fleet Details'!B89))</f>
        <v/>
      </c>
      <c r="D91" s="42" t="str">
        <f>IF(('Fleet Details'!C89)=0,"",('Fleet Details'!C89))</f>
        <v/>
      </c>
      <c r="E91" s="21" t="str">
        <f>('Fleet Details'!D89)</f>
        <v/>
      </c>
      <c r="F91" s="22" t="str">
        <f t="shared" si="2"/>
        <v/>
      </c>
      <c r="G91" s="16"/>
    </row>
    <row r="92" spans="1:7" x14ac:dyDescent="0.25">
      <c r="A92" s="16"/>
      <c r="B92" s="21" t="str">
        <f>IF(('Fleet Details'!A90)=0,"",('Fleet Details'!A90))</f>
        <v/>
      </c>
      <c r="C92" s="21" t="str">
        <f>IF(('Fleet Details'!B90)=0,"",('Fleet Details'!B90))</f>
        <v/>
      </c>
      <c r="D92" s="42" t="str">
        <f>IF(('Fleet Details'!C90)=0,"",('Fleet Details'!C90))</f>
        <v/>
      </c>
      <c r="E92" s="21" t="str">
        <f>('Fleet Details'!D90)</f>
        <v/>
      </c>
      <c r="F92" s="22" t="str">
        <f t="shared" si="2"/>
        <v/>
      </c>
      <c r="G92" s="16"/>
    </row>
    <row r="93" spans="1:7" x14ac:dyDescent="0.25">
      <c r="A93" s="16"/>
      <c r="B93" s="21" t="str">
        <f>IF(('Fleet Details'!A91)=0,"",('Fleet Details'!A91))</f>
        <v/>
      </c>
      <c r="C93" s="21" t="str">
        <f>IF(('Fleet Details'!B91)=0,"",('Fleet Details'!B91))</f>
        <v/>
      </c>
      <c r="D93" s="42" t="str">
        <f>IF(('Fleet Details'!C91)=0,"",('Fleet Details'!C91))</f>
        <v/>
      </c>
      <c r="E93" s="21" t="str">
        <f>('Fleet Details'!D91)</f>
        <v/>
      </c>
      <c r="F93" s="22" t="str">
        <f t="shared" si="2"/>
        <v/>
      </c>
      <c r="G93" s="16"/>
    </row>
    <row r="94" spans="1:7" x14ac:dyDescent="0.25">
      <c r="A94" s="16"/>
      <c r="B94" s="21" t="str">
        <f>IF(('Fleet Details'!A92)=0,"",('Fleet Details'!A92))</f>
        <v/>
      </c>
      <c r="C94" s="21" t="str">
        <f>IF(('Fleet Details'!B92)=0,"",('Fleet Details'!B92))</f>
        <v/>
      </c>
      <c r="D94" s="42" t="str">
        <f>IF(('Fleet Details'!C92)=0,"",('Fleet Details'!C92))</f>
        <v/>
      </c>
      <c r="E94" s="21" t="str">
        <f>('Fleet Details'!D92)</f>
        <v/>
      </c>
      <c r="F94" s="22" t="str">
        <f t="shared" si="2"/>
        <v/>
      </c>
      <c r="G94" s="16"/>
    </row>
    <row r="95" spans="1:7" x14ac:dyDescent="0.25">
      <c r="A95" s="16"/>
      <c r="B95" s="21" t="str">
        <f>IF(('Fleet Details'!A93)=0,"",('Fleet Details'!A93))</f>
        <v/>
      </c>
      <c r="C95" s="21" t="str">
        <f>IF(('Fleet Details'!B93)=0,"",('Fleet Details'!B93))</f>
        <v/>
      </c>
      <c r="D95" s="42" t="str">
        <f>IF(('Fleet Details'!C93)=0,"",('Fleet Details'!C93))</f>
        <v/>
      </c>
      <c r="E95" s="21" t="str">
        <f>('Fleet Details'!D93)</f>
        <v/>
      </c>
      <c r="F95" s="22" t="str">
        <f t="shared" si="2"/>
        <v/>
      </c>
      <c r="G95" s="16"/>
    </row>
    <row r="96" spans="1:7" x14ac:dyDescent="0.25">
      <c r="A96" s="16"/>
      <c r="B96" s="21" t="str">
        <f>IF(('Fleet Details'!A94)=0,"",('Fleet Details'!A94))</f>
        <v/>
      </c>
      <c r="C96" s="21" t="str">
        <f>IF(('Fleet Details'!B94)=0,"",('Fleet Details'!B94))</f>
        <v/>
      </c>
      <c r="D96" s="42" t="str">
        <f>IF(('Fleet Details'!C94)=0,"",('Fleet Details'!C94))</f>
        <v/>
      </c>
      <c r="E96" s="21" t="str">
        <f>('Fleet Details'!D94)</f>
        <v/>
      </c>
      <c r="F96" s="22" t="str">
        <f t="shared" si="2"/>
        <v/>
      </c>
      <c r="G96" s="16"/>
    </row>
    <row r="97" spans="1:7" x14ac:dyDescent="0.25">
      <c r="A97" s="16"/>
      <c r="B97" s="21" t="str">
        <f>IF(('Fleet Details'!A95)=0,"",('Fleet Details'!A95))</f>
        <v/>
      </c>
      <c r="C97" s="21" t="str">
        <f>IF(('Fleet Details'!B95)=0,"",('Fleet Details'!B95))</f>
        <v/>
      </c>
      <c r="D97" s="42" t="str">
        <f>IF(('Fleet Details'!C95)=0,"",('Fleet Details'!C95))</f>
        <v/>
      </c>
      <c r="E97" s="21" t="str">
        <f>('Fleet Details'!D95)</f>
        <v/>
      </c>
      <c r="F97" s="22" t="str">
        <f t="shared" si="2"/>
        <v/>
      </c>
      <c r="G97" s="16"/>
    </row>
    <row r="98" spans="1:7" x14ac:dyDescent="0.25">
      <c r="A98" s="16"/>
      <c r="B98" s="21" t="str">
        <f>IF(('Fleet Details'!A96)=0,"",('Fleet Details'!A96))</f>
        <v/>
      </c>
      <c r="C98" s="21" t="str">
        <f>IF(('Fleet Details'!B96)=0,"",('Fleet Details'!B96))</f>
        <v/>
      </c>
      <c r="D98" s="42" t="str">
        <f>IF(('Fleet Details'!C96)=0,"",('Fleet Details'!C96))</f>
        <v/>
      </c>
      <c r="E98" s="21" t="str">
        <f>('Fleet Details'!D96)</f>
        <v/>
      </c>
      <c r="F98" s="22" t="str">
        <f t="shared" si="2"/>
        <v/>
      </c>
      <c r="G98" s="16"/>
    </row>
    <row r="99" spans="1:7" x14ac:dyDescent="0.25">
      <c r="A99" s="16"/>
      <c r="B99" s="21"/>
      <c r="C99" s="21"/>
      <c r="D99" s="42"/>
      <c r="E99" s="21"/>
      <c r="F99" s="22"/>
      <c r="G99" s="16"/>
    </row>
    <row r="100" spans="1:7" x14ac:dyDescent="0.25">
      <c r="A100" s="16"/>
      <c r="B100" s="23" t="s">
        <v>1325</v>
      </c>
      <c r="C100" s="24"/>
      <c r="D100" s="25"/>
      <c r="E100" s="26"/>
      <c r="F100" s="26"/>
      <c r="G100" s="16"/>
    </row>
    <row r="101" spans="1:7" x14ac:dyDescent="0.25">
      <c r="A101" s="16"/>
      <c r="B101" s="23" t="s">
        <v>1166</v>
      </c>
      <c r="C101" s="24"/>
      <c r="D101" s="25"/>
      <c r="E101" s="26"/>
      <c r="F101" s="26"/>
      <c r="G101" s="16"/>
    </row>
    <row r="102" spans="1:7" x14ac:dyDescent="0.25">
      <c r="A102" s="16"/>
      <c r="B102" s="23" t="s">
        <v>1168</v>
      </c>
      <c r="C102" s="27"/>
      <c r="D102" s="28"/>
      <c r="E102" s="23"/>
      <c r="F102" s="23"/>
      <c r="G102" s="16"/>
    </row>
    <row r="103" spans="1:7" x14ac:dyDescent="0.25">
      <c r="A103" s="16"/>
      <c r="B103" s="23"/>
      <c r="C103" s="29"/>
      <c r="D103" s="23"/>
      <c r="E103" s="23"/>
      <c r="F103" s="23"/>
      <c r="G103" s="16"/>
    </row>
    <row r="104" spans="1:7" x14ac:dyDescent="0.25">
      <c r="A104" s="16"/>
      <c r="B104" s="23" t="s">
        <v>1167</v>
      </c>
      <c r="C104" s="30"/>
      <c r="D104" s="30"/>
      <c r="E104" s="16"/>
      <c r="F104" s="16"/>
      <c r="G104" s="16"/>
    </row>
    <row r="105" spans="1:7" x14ac:dyDescent="0.25">
      <c r="A105" s="16"/>
      <c r="B105" s="74"/>
      <c r="C105" s="74"/>
      <c r="D105" s="74"/>
      <c r="E105" s="74"/>
      <c r="F105" s="74"/>
      <c r="G105" s="16"/>
    </row>
    <row r="106" spans="1:7" x14ac:dyDescent="0.25">
      <c r="A106" s="16"/>
      <c r="B106" s="16"/>
      <c r="C106" s="16"/>
      <c r="D106" s="16"/>
      <c r="E106" s="16"/>
      <c r="F106" s="16"/>
      <c r="G106" s="16"/>
    </row>
    <row r="107" spans="1:7" x14ac:dyDescent="0.25">
      <c r="A107" s="16"/>
      <c r="B107" s="16"/>
      <c r="C107" s="16"/>
      <c r="D107" s="16"/>
      <c r="E107" s="16"/>
      <c r="F107" s="16"/>
      <c r="G107" s="16"/>
    </row>
    <row r="108" spans="1:7" x14ac:dyDescent="0.25">
      <c r="A108" s="16"/>
      <c r="B108" s="16"/>
      <c r="C108" s="16"/>
      <c r="D108" s="16"/>
      <c r="E108" s="16"/>
      <c r="F108" s="16"/>
      <c r="G108" s="16"/>
    </row>
    <row r="109" spans="1:7" x14ac:dyDescent="0.25">
      <c r="A109" s="16"/>
      <c r="B109" s="16"/>
      <c r="C109" s="16"/>
      <c r="D109" s="16"/>
      <c r="E109" s="16"/>
      <c r="F109" s="16"/>
      <c r="G109" s="16"/>
    </row>
    <row r="110" spans="1:7" x14ac:dyDescent="0.25">
      <c r="A110" s="16"/>
      <c r="B110" s="16"/>
      <c r="C110" s="16"/>
      <c r="D110" s="16"/>
      <c r="E110" s="16"/>
      <c r="F110" s="16"/>
      <c r="G110" s="16"/>
    </row>
    <row r="111" spans="1:7" x14ac:dyDescent="0.25">
      <c r="A111" s="16"/>
      <c r="B111" s="16"/>
      <c r="C111" s="16"/>
      <c r="D111" s="16"/>
      <c r="E111" s="16"/>
      <c r="F111" s="16"/>
      <c r="G111" s="16"/>
    </row>
    <row r="112" spans="1:7" x14ac:dyDescent="0.25">
      <c r="A112" s="16"/>
      <c r="B112" s="16"/>
      <c r="C112" s="16"/>
      <c r="D112" s="16"/>
      <c r="E112" s="16"/>
      <c r="F112" s="16"/>
      <c r="G112" s="16"/>
    </row>
    <row r="113" spans="1:7" x14ac:dyDescent="0.25">
      <c r="A113" s="16"/>
      <c r="B113" s="16"/>
      <c r="C113" s="16"/>
      <c r="D113" s="16"/>
      <c r="E113" s="16"/>
      <c r="F113" s="16"/>
      <c r="G113" s="16"/>
    </row>
  </sheetData>
  <sheetProtection algorithmName="SHA-512" hashValue="yMWI0tr58PKE0lU3tZYNY9UX4/nXKUaORpXB0GBd/dese1d+9x/2shwTn+rO/dZpc7lJ/boKqNd3sxVFDHNwfg==" saltValue="Bav+aY1h7m6iDD8wwWmV0Q==" spinCount="100000" sheet="1" objects="1" scenarios="1"/>
  <mergeCells count="2">
    <mergeCell ref="B2:F2"/>
    <mergeCell ref="B105:F105"/>
  </mergeCells>
  <phoneticPr fontId="3" type="noConversion"/>
  <pageMargins left="0.7" right="0.7" top="0.75" bottom="0.75" header="0.3" footer="0.3"/>
  <pageSetup paperSize="9"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D39575D4E14B8044AB77098985EF" ma:contentTypeVersion="9" ma:contentTypeDescription="Create a new document." ma:contentTypeScope="" ma:versionID="d8b2f8e8f6f2ead9a03075b361404a9c">
  <xsd:schema xmlns:xsd="http://www.w3.org/2001/XMLSchema" xmlns:xs="http://www.w3.org/2001/XMLSchema" xmlns:p="http://schemas.microsoft.com/office/2006/metadata/properties" xmlns:ns3="b0215917-dea4-460b-86ea-3f81bfcfc61a" xmlns:ns4="c468b784-9b4e-4ff0-a987-493bbba08c83" targetNamespace="http://schemas.microsoft.com/office/2006/metadata/properties" ma:root="true" ma:fieldsID="52b89792c0949fbf8fffef3879d55ab5" ns3:_="" ns4:_="">
    <xsd:import namespace="b0215917-dea4-460b-86ea-3f81bfcfc61a"/>
    <xsd:import namespace="c468b784-9b4e-4ff0-a987-493bbba08c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15917-dea4-460b-86ea-3f81bfcfc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8b784-9b4e-4ff0-a987-493bbba08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0E163-EB66-4138-89D4-34A62CB701CF}">
  <ds:schemaRefs>
    <ds:schemaRef ds:uri="http://purl.org/dc/terms/"/>
    <ds:schemaRef ds:uri="http://schemas.openxmlformats.org/package/2006/metadata/core-properties"/>
    <ds:schemaRef ds:uri="b0215917-dea4-460b-86ea-3f81bfcfc61a"/>
    <ds:schemaRef ds:uri="http://purl.org/dc/dcmitype/"/>
    <ds:schemaRef ds:uri="http://schemas.microsoft.com/office/infopath/2007/PartnerControls"/>
    <ds:schemaRef ds:uri="c468b784-9b4e-4ff0-a987-493bbba08c8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41C64D-A8DC-4C10-8A12-E7C30DCA8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15917-dea4-460b-86ea-3f81bfcfc61a"/>
    <ds:schemaRef ds:uri="c468b784-9b4e-4ff0-a987-493bbba08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81306-0A3D-4392-8301-E22E497157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DataBase</vt:lpstr>
      <vt:lpstr>How To</vt:lpstr>
      <vt:lpstr>Fleet Details</vt:lpstr>
      <vt:lpstr>Required Kits</vt:lpstr>
      <vt:lpstr>Fleet Approval Cert</vt:lpstr>
      <vt:lpstr>'Fleet Approval Cert'!Print_Area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White</dc:creator>
  <cp:lastModifiedBy>Darren White</cp:lastModifiedBy>
  <cp:lastPrinted>2020-12-16T01:13:20Z</cp:lastPrinted>
  <dcterms:created xsi:type="dcterms:W3CDTF">2020-06-21T23:19:53Z</dcterms:created>
  <dcterms:modified xsi:type="dcterms:W3CDTF">2023-02-12T23:04:11Z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0x01010012FED39575D4E14B8044AB77098985EF</vt:lpwstr>
  </property>
</Properties>
</file>